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<sst xmlns="http://schemas.openxmlformats.org/spreadsheetml/2006/main" count="80" uniqueCount="77">
  <si>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</si>
  <si>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</si>
  <si>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</si>
  <si>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</si>
  <si>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</si>
  <si>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</si>
  <si>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</si>
  <si>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</si>
  <si>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</si>
  <si>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</si>
  <si>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</si>
  <si>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</si>
  <si>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</si>
  <si>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</si>
  <si>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</si>
  <si>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</si>
  <si>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</si>
  <si>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</si>
  <si>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</si>
  <si>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</si>
  <si>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</si>
  <si>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</si>
  <si>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</si>
  <si>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</si>
  <si>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</si>
  <si>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</si>
  <si>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</si>
  <si>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</si>
  <si>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</si>
  <si>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</si>
  <si>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</si>
  <si>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</si>
  <si>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</si>
  <si>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</si>
  <si>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</si>
  <si>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</si>
  <si>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</si>
  <si>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</si>
  <si>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</si>
  <si>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</si>
  <si>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</si>
  <si>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</si>
  <si>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</si>
  <si>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</si>
  <si>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</si>
  <si>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</si>
  <si>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</si>
  <si>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</si>
  <si>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</si>
  <si>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</si>
  <si>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</si>
  <si>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</si>
  <si>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</si>
  <si>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</si>
  <si>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</si>
  <si>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</si>
  <si>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</si>
  <si>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</si>
  <si>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</si>
  <si>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</si>
  <si>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</si>
  <si>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</si>
  <si>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</si>
  <si>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</si>
  <si>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</si>
  <si>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</si>
  <si>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</si>
  <si>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</si>
  <si>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</si>
  <si>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</si>
  <si>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</si>
  <si>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</si>
  <si>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</si>
  <si>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01/09/21 - VENCIMENTO 09/09/21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</si>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</sst>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332344</v>
      </c>
      <c r="C7" s="9">
        <f t="shared" si="0"/>
        <v>238123</v>
      </c>
      <c r="D7" s="9">
        <f t="shared" si="0"/>
        <v>253173</v>
      </c>
      <c r="E7" s="9">
        <f t="shared" si="0"/>
        <v>52468</v>
      </c>
      <c r="F7" s="9">
        <f t="shared" si="0"/>
        <v>181828</v>
      </c>
      <c r="G7" s="9">
        <f t="shared" si="0"/>
        <v>303017</v>
      </c>
      <c r="H7" s="9">
        <f t="shared" si="0"/>
        <v>45627</v>
      </c>
      <c r="I7" s="9">
        <f t="shared" si="0"/>
        <v>239890</v>
      </c>
      <c r="J7" s="9">
        <f t="shared" si="0"/>
        <v>213028</v>
      </c>
      <c r="K7" s="9">
        <f t="shared" si="0"/>
        <v>306475</v>
      </c>
      <c r="L7" s="9">
        <f t="shared" si="0"/>
        <v>229572</v>
      </c>
      <c r="M7" s="9">
        <f t="shared" si="0"/>
        <v>110117</v>
      </c>
      <c r="N7" s="9">
        <f t="shared" si="0"/>
        <v>67990</v>
      </c>
      <c r="O7" s="9">
        <f t="shared" si="0"/>
        <v>2573652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15845</v>
      </c>
      <c r="C8" s="11">
        <f t="shared" si="1"/>
        <v>15565</v>
      </c>
      <c r="D8" s="11">
        <f t="shared" si="1"/>
        <v>11710</v>
      </c>
      <c r="E8" s="11">
        <f t="shared" si="1"/>
        <v>2419</v>
      </c>
      <c r="F8" s="11">
        <f t="shared" si="1"/>
        <v>8285</v>
      </c>
      <c r="G8" s="11">
        <f t="shared" si="1"/>
        <v>12750</v>
      </c>
      <c r="H8" s="11">
        <f t="shared" si="1"/>
        <v>2483</v>
      </c>
      <c r="I8" s="11">
        <f t="shared" si="1"/>
        <v>15803</v>
      </c>
      <c r="J8" s="11">
        <f t="shared" si="1"/>
        <v>11970</v>
      </c>
      <c r="K8" s="11">
        <f t="shared" si="1"/>
        <v>10306</v>
      </c>
      <c r="L8" s="11">
        <f t="shared" si="1"/>
        <v>8688</v>
      </c>
      <c r="M8" s="11">
        <f t="shared" si="1"/>
        <v>5042</v>
      </c>
      <c r="N8" s="11">
        <f t="shared" si="1"/>
        <v>4458</v>
      </c>
      <c r="O8" s="11">
        <f t="shared" si="1"/>
        <v>125324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15845</v>
      </c>
      <c r="C9" s="11">
        <v>15565</v>
      </c>
      <c r="D9" s="11">
        <v>11710</v>
      </c>
      <c r="E9" s="11">
        <v>2419</v>
      </c>
      <c r="F9" s="11">
        <v>8285</v>
      </c>
      <c r="G9" s="11">
        <v>12750</v>
      </c>
      <c r="H9" s="11">
        <v>2479</v>
      </c>
      <c r="I9" s="11">
        <v>15803</v>
      </c>
      <c r="J9" s="11">
        <v>11970</v>
      </c>
      <c r="K9" s="11">
        <v>10295</v>
      </c>
      <c r="L9" s="11">
        <v>8688</v>
      </c>
      <c r="M9" s="11">
        <v>5032</v>
      </c>
      <c r="N9" s="11">
        <v>4458</v>
      </c>
      <c r="O9" s="11">
        <f>SUM(B9:N9)</f>
        <v>125299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11</v>
      </c>
      <c r="L10" s="13">
        <v>0</v>
      </c>
      <c r="M10" s="13">
        <v>10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316499</v>
      </c>
      <c r="C11" s="13">
        <v>222558</v>
      </c>
      <c r="D11" s="13">
        <v>241463</v>
      </c>
      <c r="E11" s="13">
        <v>50049</v>
      </c>
      <c r="F11" s="13">
        <v>173543</v>
      </c>
      <c r="G11" s="13">
        <v>290267</v>
      </c>
      <c r="H11" s="13">
        <v>43144</v>
      </c>
      <c r="I11" s="13">
        <v>224087</v>
      </c>
      <c r="J11" s="13">
        <v>201058</v>
      </c>
      <c r="K11" s="13">
        <v>296169</v>
      </c>
      <c r="L11" s="13">
        <v>220884</v>
      </c>
      <c r="M11" s="13">
        <v>105075</v>
      </c>
      <c r="N11" s="13">
        <v>63532</v>
      </c>
      <c r="O11" s="11">
        <f>SUM(B11:N11)</f>
        <v>2448328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1.357561916035315</v>
      </c>
      <c r="C15" s="19">
        <v>1.38798388670345</v>
      </c>
      <c r="D15" s="19">
        <v>1.388851346105324</v>
      </c>
      <c r="E15" s="19">
        <v>1.08768113110479</v>
      </c>
      <c r="F15" s="19">
        <v>1.765414589397305</v>
      </c>
      <c r="G15" s="19">
        <v>1.711550287411176</v>
      </c>
      <c r="H15" s="19">
        <v>1.769522398171132</v>
      </c>
      <c r="I15" s="19">
        <v>1.378393395178477</v>
      </c>
      <c r="J15" s="19">
        <v>1.432796465460771</v>
      </c>
      <c r="K15" s="19">
        <v>1.288376048893287</v>
      </c>
      <c r="L15" s="19">
        <v>1.408015782011475</v>
      </c>
      <c r="M15" s="19">
        <v>1.41141353625658</v>
      </c>
      <c r="N15" s="19">
        <v>1.376275089571094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1089968.3199999998</v>
      </c>
      <c r="C17" s="24">
        <f aca="true" t="shared" si="2" ref="C17:N17">C18+C19+C20+C21+C22+C23+C24+C25</f>
        <v>812615.54</v>
      </c>
      <c r="D17" s="24">
        <f t="shared" si="2"/>
        <v>748987.0199999999</v>
      </c>
      <c r="E17" s="24">
        <f t="shared" si="2"/>
        <v>211586.41</v>
      </c>
      <c r="F17" s="24">
        <f t="shared" si="2"/>
        <v>795809.7699999999</v>
      </c>
      <c r="G17" s="24">
        <f t="shared" si="2"/>
        <v>1055659.18</v>
      </c>
      <c r="H17" s="24">
        <f t="shared" si="2"/>
        <v>217341.54</v>
      </c>
      <c r="I17" s="24">
        <f t="shared" si="2"/>
        <v>807938.2999999999</v>
      </c>
      <c r="J17" s="24">
        <f t="shared" si="2"/>
        <v>743917.6199999999</v>
      </c>
      <c r="K17" s="24">
        <f t="shared" si="2"/>
        <v>927153.97</v>
      </c>
      <c r="L17" s="24">
        <f t="shared" si="2"/>
        <v>865178.6099999998</v>
      </c>
      <c r="M17" s="24">
        <f t="shared" si="2"/>
        <v>480678.66000000003</v>
      </c>
      <c r="N17" s="24">
        <f t="shared" si="2"/>
        <v>258410.66</v>
      </c>
      <c r="O17" s="24">
        <f>O18+O19+O20+O21+O22+O23+O24+O25</f>
        <v>9015245.6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747541.36</v>
      </c>
      <c r="C18" s="30">
        <f t="shared" si="3"/>
        <v>553183.54</v>
      </c>
      <c r="D18" s="30">
        <f t="shared" si="3"/>
        <v>515662.77</v>
      </c>
      <c r="E18" s="30">
        <f t="shared" si="3"/>
        <v>182819.5</v>
      </c>
      <c r="F18" s="30">
        <f t="shared" si="3"/>
        <v>429114.08</v>
      </c>
      <c r="G18" s="30">
        <f t="shared" si="3"/>
        <v>587852.98</v>
      </c>
      <c r="H18" s="30">
        <f t="shared" si="3"/>
        <v>118689.52</v>
      </c>
      <c r="I18" s="30">
        <f t="shared" si="3"/>
        <v>552850.49</v>
      </c>
      <c r="J18" s="30">
        <f t="shared" si="3"/>
        <v>494139.75</v>
      </c>
      <c r="K18" s="30">
        <f t="shared" si="3"/>
        <v>672436.8</v>
      </c>
      <c r="L18" s="30">
        <f t="shared" si="3"/>
        <v>573287.2</v>
      </c>
      <c r="M18" s="30">
        <f t="shared" si="3"/>
        <v>317665.52</v>
      </c>
      <c r="N18" s="30">
        <f t="shared" si="3"/>
        <v>177249.93</v>
      </c>
      <c r="O18" s="30">
        <f aca="true" t="shared" si="4" ref="O18:O25">SUM(B18:N18)</f>
        <v>5922493.4399999995</v>
      </c>
    </row>
    <row r="19" spans="1:23" ht="18.75" customHeight="1">
      <c r="A19" s="26" t="s">
        <v>35</v>
      </c>
      <c r="B19" s="30">
        <f>IF(B15&lt;&gt;0,ROUND((B15-1)*B18,2),0)</f>
        <v>267292.32</v>
      </c>
      <c r="C19" s="30">
        <f aca="true" t="shared" si="5" ref="C19:N19">IF(C15&lt;&gt;0,ROUND((C15-1)*C18,2),0)</f>
        <v>214626.3</v>
      </c>
      <c r="D19" s="30">
        <f t="shared" si="5"/>
        <v>200516.16</v>
      </c>
      <c r="E19" s="30">
        <f t="shared" si="5"/>
        <v>16029.82</v>
      </c>
      <c r="F19" s="30">
        <f t="shared" si="5"/>
        <v>328450.18</v>
      </c>
      <c r="G19" s="30">
        <f t="shared" si="5"/>
        <v>418286.96</v>
      </c>
      <c r="H19" s="30">
        <f t="shared" si="5"/>
        <v>91334.24</v>
      </c>
      <c r="I19" s="30">
        <f t="shared" si="5"/>
        <v>209194.97</v>
      </c>
      <c r="J19" s="30">
        <f t="shared" si="5"/>
        <v>213861.94</v>
      </c>
      <c r="K19" s="30">
        <f t="shared" si="5"/>
        <v>193914.67</v>
      </c>
      <c r="L19" s="30">
        <f t="shared" si="5"/>
        <v>233910.23</v>
      </c>
      <c r="M19" s="30">
        <f t="shared" si="5"/>
        <v>130691.89</v>
      </c>
      <c r="N19" s="30">
        <f t="shared" si="5"/>
        <v>66694.73</v>
      </c>
      <c r="O19" s="30">
        <f t="shared" si="4"/>
        <v>2584804.41</v>
      </c>
      <c r="W19" s="62"/>
    </row>
    <row r="20" spans="1:15" ht="18.75" customHeight="1">
      <c r="A20" s="26" t="s">
        <v>36</v>
      </c>
      <c r="B20" s="30">
        <v>39658.84</v>
      </c>
      <c r="C20" s="30">
        <v>28378.97</v>
      </c>
      <c r="D20" s="30">
        <v>19544.7</v>
      </c>
      <c r="E20" s="30">
        <v>7359.24</v>
      </c>
      <c r="F20" s="30">
        <v>21499.33</v>
      </c>
      <c r="G20" s="30">
        <v>29191.03</v>
      </c>
      <c r="H20" s="30">
        <v>4320.65</v>
      </c>
      <c r="I20" s="30">
        <v>21429.37</v>
      </c>
      <c r="J20" s="30">
        <v>26043.3</v>
      </c>
      <c r="K20" s="30">
        <v>35876.21</v>
      </c>
      <c r="L20" s="30">
        <v>34991.07</v>
      </c>
      <c r="M20" s="30">
        <v>14897</v>
      </c>
      <c r="N20" s="30">
        <v>8745.95</v>
      </c>
      <c r="O20" s="30">
        <f t="shared" si="4"/>
        <v>291935.66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-153.26</v>
      </c>
      <c r="D23" s="30">
        <v>-1638.63</v>
      </c>
      <c r="E23" s="30">
        <v>-586.4</v>
      </c>
      <c r="F23" s="30">
        <v>0</v>
      </c>
      <c r="G23" s="30">
        <v>0</v>
      </c>
      <c r="H23" s="30">
        <v>-996.84</v>
      </c>
      <c r="I23" s="30">
        <v>0</v>
      </c>
      <c r="J23" s="30">
        <v>-2598.09</v>
      </c>
      <c r="K23" s="30">
        <v>-555.44</v>
      </c>
      <c r="L23" s="30">
        <v>-929.16</v>
      </c>
      <c r="M23" s="30">
        <v>0</v>
      </c>
      <c r="N23" s="30">
        <v>-66.93</v>
      </c>
      <c r="O23" s="30">
        <f t="shared" si="4"/>
        <v>-7524.75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-69718</v>
      </c>
      <c r="C27" s="30">
        <f>+C28+C30+C42+C43+C46-C47</f>
        <v>-68486</v>
      </c>
      <c r="D27" s="30">
        <f t="shared" si="6"/>
        <v>-55181.56</v>
      </c>
      <c r="E27" s="30">
        <f t="shared" si="6"/>
        <v>-10643.6</v>
      </c>
      <c r="F27" s="30">
        <f t="shared" si="6"/>
        <v>-36454</v>
      </c>
      <c r="G27" s="30">
        <f t="shared" si="6"/>
        <v>-56100</v>
      </c>
      <c r="H27" s="30">
        <f t="shared" si="6"/>
        <v>-33270.24</v>
      </c>
      <c r="I27" s="30">
        <f t="shared" si="6"/>
        <v>-69533.2</v>
      </c>
      <c r="J27" s="30">
        <f t="shared" si="6"/>
        <v>-52668</v>
      </c>
      <c r="K27" s="30">
        <f t="shared" si="6"/>
        <v>-45298</v>
      </c>
      <c r="L27" s="30">
        <f t="shared" si="6"/>
        <v>-38227.2</v>
      </c>
      <c r="M27" s="30">
        <f t="shared" si="6"/>
        <v>-22140.8</v>
      </c>
      <c r="N27" s="30">
        <f t="shared" si="6"/>
        <v>-19615.2</v>
      </c>
      <c r="O27" s="30">
        <f t="shared" si="6"/>
        <v>-577335.7999999999</v>
      </c>
    </row>
    <row r="28" spans="1:15" ht="18.75" customHeight="1">
      <c r="A28" s="26" t="s">
        <v>40</v>
      </c>
      <c r="B28" s="31">
        <f>+B29</f>
        <v>-69718</v>
      </c>
      <c r="C28" s="31">
        <f>+C29</f>
        <v>-68486</v>
      </c>
      <c r="D28" s="31">
        <f aca="true" t="shared" si="7" ref="D28:O28">+D29</f>
        <v>-51524</v>
      </c>
      <c r="E28" s="31">
        <f t="shared" si="7"/>
        <v>-10643.6</v>
      </c>
      <c r="F28" s="31">
        <f t="shared" si="7"/>
        <v>-36454</v>
      </c>
      <c r="G28" s="31">
        <f t="shared" si="7"/>
        <v>-56100</v>
      </c>
      <c r="H28" s="31">
        <f t="shared" si="7"/>
        <v>-10907.6</v>
      </c>
      <c r="I28" s="31">
        <f t="shared" si="7"/>
        <v>-69533.2</v>
      </c>
      <c r="J28" s="31">
        <f t="shared" si="7"/>
        <v>-52668</v>
      </c>
      <c r="K28" s="31">
        <f t="shared" si="7"/>
        <v>-45298</v>
      </c>
      <c r="L28" s="31">
        <f t="shared" si="7"/>
        <v>-38227.2</v>
      </c>
      <c r="M28" s="31">
        <f t="shared" si="7"/>
        <v>-22140.8</v>
      </c>
      <c r="N28" s="31">
        <f t="shared" si="7"/>
        <v>-19615.2</v>
      </c>
      <c r="O28" s="31">
        <f t="shared" si="7"/>
        <v>-551315.6</v>
      </c>
    </row>
    <row r="29" spans="1:26" ht="18.75" customHeight="1">
      <c r="A29" s="27" t="s">
        <v>41</v>
      </c>
      <c r="B29" s="16">
        <f>ROUND((-B9)*$G$3,2)</f>
        <v>-69718</v>
      </c>
      <c r="C29" s="16">
        <f aca="true" t="shared" si="8" ref="C29:N29">ROUND((-C9)*$G$3,2)</f>
        <v>-68486</v>
      </c>
      <c r="D29" s="16">
        <f t="shared" si="8"/>
        <v>-51524</v>
      </c>
      <c r="E29" s="16">
        <f t="shared" si="8"/>
        <v>-10643.6</v>
      </c>
      <c r="F29" s="16">
        <f t="shared" si="8"/>
        <v>-36454</v>
      </c>
      <c r="G29" s="16">
        <f t="shared" si="8"/>
        <v>-56100</v>
      </c>
      <c r="H29" s="16">
        <f t="shared" si="8"/>
        <v>-10907.6</v>
      </c>
      <c r="I29" s="16">
        <f t="shared" si="8"/>
        <v>-69533.2</v>
      </c>
      <c r="J29" s="16">
        <f t="shared" si="8"/>
        <v>-52668</v>
      </c>
      <c r="K29" s="16">
        <f t="shared" si="8"/>
        <v>-45298</v>
      </c>
      <c r="L29" s="16">
        <f t="shared" si="8"/>
        <v>-38227.2</v>
      </c>
      <c r="M29" s="16">
        <f t="shared" si="8"/>
        <v>-22140.8</v>
      </c>
      <c r="N29" s="16">
        <f t="shared" si="8"/>
        <v>-19615.2</v>
      </c>
      <c r="O29" s="32">
        <f aca="true" t="shared" si="9" ref="O29:O47">SUM(B29:N29)</f>
        <v>-551315.6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-21297.75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-21297.75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-21297.75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-21297.75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-3657.56</v>
      </c>
      <c r="E42" s="35">
        <v>0</v>
      </c>
      <c r="F42" s="35">
        <v>0</v>
      </c>
      <c r="G42" s="35">
        <v>0</v>
      </c>
      <c r="H42" s="35">
        <v>-1064.89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-4722.45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 s="43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1020250.3199999998</v>
      </c>
      <c r="C45" s="36">
        <f t="shared" si="11"/>
        <v>744129.54</v>
      </c>
      <c r="D45" s="36">
        <f t="shared" si="11"/>
        <v>693805.46</v>
      </c>
      <c r="E45" s="36">
        <f t="shared" si="11"/>
        <v>200942.81</v>
      </c>
      <c r="F45" s="36">
        <f t="shared" si="11"/>
        <v>759355.7699999999</v>
      </c>
      <c r="G45" s="36">
        <f t="shared" si="11"/>
        <v>999559.1799999999</v>
      </c>
      <c r="H45" s="36">
        <f t="shared" si="11"/>
        <v>184071.30000000002</v>
      </c>
      <c r="I45" s="36">
        <f t="shared" si="11"/>
        <v>738405.1</v>
      </c>
      <c r="J45" s="36">
        <f t="shared" si="11"/>
        <v>691249.6199999999</v>
      </c>
      <c r="K45" s="36">
        <f t="shared" si="11"/>
        <v>881855.97</v>
      </c>
      <c r="L45" s="36">
        <f t="shared" si="11"/>
        <v>826951.4099999998</v>
      </c>
      <c r="M45" s="36">
        <f t="shared" si="11"/>
        <v>458537.86000000004</v>
      </c>
      <c r="N45" s="36">
        <f t="shared" si="11"/>
        <v>238795.46</v>
      </c>
      <c r="O45" s="36">
        <f>SUM(B45:N45)</f>
        <v>8437909.8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1020250.3200000001</v>
      </c>
      <c r="C51" s="51">
        <f t="shared" si="12"/>
        <v>744129.54</v>
      </c>
      <c r="D51" s="51">
        <f t="shared" si="12"/>
        <v>693805.46</v>
      </c>
      <c r="E51" s="51">
        <f t="shared" si="12"/>
        <v>200942.81</v>
      </c>
      <c r="F51" s="51">
        <f t="shared" si="12"/>
        <v>759355.77</v>
      </c>
      <c r="G51" s="51">
        <f t="shared" si="12"/>
        <v>999559.18</v>
      </c>
      <c r="H51" s="51">
        <f t="shared" si="12"/>
        <v>184071.3</v>
      </c>
      <c r="I51" s="51">
        <f t="shared" si="12"/>
        <v>738405.11</v>
      </c>
      <c r="J51" s="51">
        <f t="shared" si="12"/>
        <v>691249.62</v>
      </c>
      <c r="K51" s="51">
        <f t="shared" si="12"/>
        <v>881855.96</v>
      </c>
      <c r="L51" s="51">
        <f t="shared" si="12"/>
        <v>826951.4</v>
      </c>
      <c r="M51" s="51">
        <f t="shared" si="12"/>
        <v>458537.87</v>
      </c>
      <c r="N51" s="51">
        <f t="shared" si="12"/>
        <v>238795.46</v>
      </c>
      <c r="O51" s="36">
        <f t="shared" si="12"/>
        <v>8437909.8</v>
      </c>
      <c r="Q51"/>
    </row>
    <row r="52" spans="1:18" ht="18.75" customHeight="1">
      <c r="A52" s="26" t="s">
        <v>57</v>
      </c>
      <c r="B52" s="51">
        <v>841360.14</v>
      </c>
      <c r="C52" s="51">
        <v>543291.15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1384651.29</v>
      </c>
      <c r="P52"/>
      <c r="Q52"/>
      <c r="R52" s="43"/>
    </row>
    <row r="53" spans="1:16" ht="18.75" customHeight="1">
      <c r="A53" s="26" t="s">
        <v>58</v>
      </c>
      <c r="B53" s="51">
        <v>178890.18</v>
      </c>
      <c r="C53" s="51">
        <v>200838.39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379728.57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693805.46</v>
      </c>
      <c r="E54" s="52">
        <v>0</v>
      </c>
      <c r="F54" s="52">
        <v>0</v>
      </c>
      <c r="G54" s="52">
        <v>0</v>
      </c>
      <c r="H54" s="51">
        <v>184071.3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877876.76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200942.81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200942.81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759355.77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759355.77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999559.18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999559.18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738405.11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738405.11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691249.62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691249.62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881855.96</v>
      </c>
      <c r="L60" s="31">
        <v>826951.4</v>
      </c>
      <c r="M60" s="52">
        <v>0</v>
      </c>
      <c r="N60" s="52">
        <v>0</v>
      </c>
      <c r="O60" s="36">
        <f t="shared" si="13"/>
        <v>1708807.3599999999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458537.87</v>
      </c>
      <c r="N61" s="52">
        <v>0</v>
      </c>
      <c r="O61" s="36">
        <f t="shared" si="13"/>
        <v>458537.87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238795.46</v>
      </c>
      <c r="O62" s="55">
        <f t="shared" si="13"/>
        <v>238795.46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2021-09-08T18:38:38Z</dcterms:modified>
  <cp:category/>
  <cp:version/>
  <cp:contentType/>
  <cp:contentStatus/>
</cp:coreProperties>
</file>