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<sst xmlns="http://schemas.openxmlformats.org/spreadsheetml/2006/main" count="80" uniqueCount="77">
  <si>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</si>
  <si>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</si>
  <si>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</si>
  <si>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</si>
  <si>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</si>
  <si>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</si>
  <si>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</si>
  <si>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</si>
  <si>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</si>
  <si>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</si>
  <si>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</si>
  <si>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</si>
  <si>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</si>
  <si>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</si>
  <si>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</si>
  <si>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</si>
  <si>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</si>
  <si>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</si>
  <si>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</si>
  <si>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</si>
  <si>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</si>
  <si>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</si>
  <si>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</si>
  <si>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</si>
  <si>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</si>
  <si>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</si>
  <si>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</si>
  <si>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</si>
  <si>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</si>
  <si>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</si>
  <si>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</si>
  <si>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</si>
  <si>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</si>
  <si>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</si>
  <si>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</si>
  <si>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</si>
  <si>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</si>
  <si>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</si>
  <si>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</si>
  <si>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</si>
  <si>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</si>
  <si>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</si>
  <si>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</si>
  <si>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</si>
  <si>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</si>
  <si>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</si>
  <si>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</si>
  <si>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</si>
  <si>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</si>
  <si>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</si>
  <si>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</si>
  <si>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</si>
  <si>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</si>
  <si>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</si>
  <si>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</si>
  <si>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</si>
  <si>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</si>
  <si>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</si>
  <si>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</si>
  <si>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</si>
  <si>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</si>
  <si>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</si>
  <si>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</si>
  <si>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</si>
  <si>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</si>
  <si>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</si>
  <si>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</si>
  <si>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</si>
  <si>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</si>
  <si>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</si>
  <si>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</si>
  <si>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</si>
  <si>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</si>
  <si>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06/09/21 - VENCIMENTO 14/09/21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</si>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</sst>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270720</v>
      </c>
      <c r="C7" s="9">
        <f t="shared" si="0"/>
        <v>187809</v>
      </c>
      <c r="D7" s="9">
        <f t="shared" si="0"/>
        <v>203621</v>
      </c>
      <c r="E7" s="9">
        <f t="shared" si="0"/>
        <v>43166</v>
      </c>
      <c r="F7" s="9">
        <f t="shared" si="0"/>
        <v>143884</v>
      </c>
      <c r="G7" s="9">
        <f t="shared" si="0"/>
        <v>233067</v>
      </c>
      <c r="H7" s="9">
        <f t="shared" si="0"/>
        <v>34416</v>
      </c>
      <c r="I7" s="9">
        <f t="shared" si="0"/>
        <v>184418</v>
      </c>
      <c r="J7" s="9">
        <f t="shared" si="0"/>
        <v>171980</v>
      </c>
      <c r="K7" s="9">
        <f t="shared" si="0"/>
        <v>244109</v>
      </c>
      <c r="L7" s="9">
        <f t="shared" si="0"/>
        <v>190000</v>
      </c>
      <c r="M7" s="9">
        <f t="shared" si="0"/>
        <v>84781</v>
      </c>
      <c r="N7" s="9">
        <f t="shared" si="0"/>
        <v>54834</v>
      </c>
      <c r="O7" s="9">
        <f t="shared" si="0"/>
        <v>2046805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15470</v>
      </c>
      <c r="C8" s="11">
        <f t="shared" si="1"/>
        <v>14853</v>
      </c>
      <c r="D8" s="11">
        <f t="shared" si="1"/>
        <v>11620</v>
      </c>
      <c r="E8" s="11">
        <f t="shared" si="1"/>
        <v>2199</v>
      </c>
      <c r="F8" s="11">
        <f t="shared" si="1"/>
        <v>7931</v>
      </c>
      <c r="G8" s="11">
        <f t="shared" si="1"/>
        <v>12001</v>
      </c>
      <c r="H8" s="11">
        <f t="shared" si="1"/>
        <v>2341</v>
      </c>
      <c r="I8" s="11">
        <f t="shared" si="1"/>
        <v>14107</v>
      </c>
      <c r="J8" s="11">
        <f t="shared" si="1"/>
        <v>11110</v>
      </c>
      <c r="K8" s="11">
        <f t="shared" si="1"/>
        <v>10150</v>
      </c>
      <c r="L8" s="11">
        <f t="shared" si="1"/>
        <v>8651</v>
      </c>
      <c r="M8" s="11">
        <f t="shared" si="1"/>
        <v>4356</v>
      </c>
      <c r="N8" s="11">
        <f t="shared" si="1"/>
        <v>3942</v>
      </c>
      <c r="O8" s="11">
        <f t="shared" si="1"/>
        <v>118731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15470</v>
      </c>
      <c r="C9" s="11">
        <v>14853</v>
      </c>
      <c r="D9" s="11">
        <v>11620</v>
      </c>
      <c r="E9" s="11">
        <v>2199</v>
      </c>
      <c r="F9" s="11">
        <v>7931</v>
      </c>
      <c r="G9" s="11">
        <v>12001</v>
      </c>
      <c r="H9" s="11">
        <v>2332</v>
      </c>
      <c r="I9" s="11">
        <v>14105</v>
      </c>
      <c r="J9" s="11">
        <v>11110</v>
      </c>
      <c r="K9" s="11">
        <v>10139</v>
      </c>
      <c r="L9" s="11">
        <v>8651</v>
      </c>
      <c r="M9" s="11">
        <v>4352</v>
      </c>
      <c r="N9" s="11">
        <v>3942</v>
      </c>
      <c r="O9" s="11">
        <f>SUM(B9:N9)</f>
        <v>118705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2</v>
      </c>
      <c r="J10" s="13">
        <v>0</v>
      </c>
      <c r="K10" s="13">
        <v>11</v>
      </c>
      <c r="L10" s="13">
        <v>0</v>
      </c>
      <c r="M10" s="13">
        <v>4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255250</v>
      </c>
      <c r="C11" s="13">
        <v>172956</v>
      </c>
      <c r="D11" s="13">
        <v>192001</v>
      </c>
      <c r="E11" s="13">
        <v>40967</v>
      </c>
      <c r="F11" s="13">
        <v>135953</v>
      </c>
      <c r="G11" s="13">
        <v>221066</v>
      </c>
      <c r="H11" s="13">
        <v>32075</v>
      </c>
      <c r="I11" s="13">
        <v>170311</v>
      </c>
      <c r="J11" s="13">
        <v>160870</v>
      </c>
      <c r="K11" s="13">
        <v>233959</v>
      </c>
      <c r="L11" s="13">
        <v>181349</v>
      </c>
      <c r="M11" s="13">
        <v>80425</v>
      </c>
      <c r="N11" s="13">
        <v>50892</v>
      </c>
      <c r="O11" s="11">
        <f>SUM(B11:N11)</f>
        <v>1928074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1.599590789267482</v>
      </c>
      <c r="C15" s="19">
        <v>1.687426527015007</v>
      </c>
      <c r="D15" s="19">
        <v>1.632214249817524</v>
      </c>
      <c r="E15" s="19">
        <v>1.311780815896731</v>
      </c>
      <c r="F15" s="19">
        <v>2.094470235185221</v>
      </c>
      <c r="G15" s="19">
        <v>2.108860979090762</v>
      </c>
      <c r="H15" s="19">
        <v>2.271721936691304</v>
      </c>
      <c r="I15" s="19">
        <v>1.667062450525472</v>
      </c>
      <c r="J15" s="19">
        <v>1.681334821713245</v>
      </c>
      <c r="K15" s="19">
        <v>1.505861829237334</v>
      </c>
      <c r="L15" s="19">
        <v>1.642513329048773</v>
      </c>
      <c r="M15" s="19">
        <v>1.750993800983519</v>
      </c>
      <c r="N15" s="19">
        <v>1.667556688642127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1048500.05</v>
      </c>
      <c r="C17" s="24">
        <f aca="true" t="shared" si="2" ref="C17:N17">C18+C19+C20+C21+C22+C23+C24+C25</f>
        <v>781089.7000000001</v>
      </c>
      <c r="D17" s="24">
        <f t="shared" si="2"/>
        <v>709031.7</v>
      </c>
      <c r="E17" s="24">
        <f t="shared" si="2"/>
        <v>210550.79999999996</v>
      </c>
      <c r="F17" s="24">
        <f t="shared" si="2"/>
        <v>749409.5999999999</v>
      </c>
      <c r="G17" s="24">
        <f t="shared" si="2"/>
        <v>1002614.48</v>
      </c>
      <c r="H17" s="24">
        <f t="shared" si="2"/>
        <v>210854.85000000003</v>
      </c>
      <c r="I17" s="24">
        <f t="shared" si="2"/>
        <v>753030.81</v>
      </c>
      <c r="J17" s="24">
        <f t="shared" si="2"/>
        <v>706074.6399999998</v>
      </c>
      <c r="K17" s="24">
        <f t="shared" si="2"/>
        <v>865196.4999999999</v>
      </c>
      <c r="L17" s="24">
        <f t="shared" si="2"/>
        <v>837516.0599999999</v>
      </c>
      <c r="M17" s="24">
        <f t="shared" si="2"/>
        <v>460246.03</v>
      </c>
      <c r="N17" s="24">
        <f t="shared" si="2"/>
        <v>253132.59</v>
      </c>
      <c r="O17" s="24">
        <f>O18+O19+O20+O21+O22+O23+O24+O25</f>
        <v>8587247.81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608930.5</v>
      </c>
      <c r="C18" s="30">
        <f t="shared" si="3"/>
        <v>436299.09</v>
      </c>
      <c r="D18" s="30">
        <f t="shared" si="3"/>
        <v>414735.25</v>
      </c>
      <c r="E18" s="30">
        <f t="shared" si="3"/>
        <v>150407.61</v>
      </c>
      <c r="F18" s="30">
        <f t="shared" si="3"/>
        <v>339566.24</v>
      </c>
      <c r="G18" s="30">
        <f t="shared" si="3"/>
        <v>452149.98</v>
      </c>
      <c r="H18" s="30">
        <f t="shared" si="3"/>
        <v>89526.34</v>
      </c>
      <c r="I18" s="30">
        <f t="shared" si="3"/>
        <v>425009.72</v>
      </c>
      <c r="J18" s="30">
        <f t="shared" si="3"/>
        <v>398924.81</v>
      </c>
      <c r="K18" s="30">
        <f t="shared" si="3"/>
        <v>535599.56</v>
      </c>
      <c r="L18" s="30">
        <f t="shared" si="3"/>
        <v>474468</v>
      </c>
      <c r="M18" s="30">
        <f t="shared" si="3"/>
        <v>244576.23</v>
      </c>
      <c r="N18" s="30">
        <f t="shared" si="3"/>
        <v>142952.24</v>
      </c>
      <c r="O18" s="30">
        <f aca="true" t="shared" si="4" ref="O18:O25">SUM(B18:N18)</f>
        <v>4713145.57</v>
      </c>
    </row>
    <row r="19" spans="1:23" ht="18.75" customHeight="1">
      <c r="A19" s="26" t="s">
        <v>35</v>
      </c>
      <c r="B19" s="30">
        <f>IF(B15&lt;&gt;0,ROUND((B15-1)*B18,2),0)</f>
        <v>365109.12</v>
      </c>
      <c r="C19" s="30">
        <f aca="true" t="shared" si="5" ref="C19:N19">IF(C15&lt;&gt;0,ROUND((C15-1)*C18,2),0)</f>
        <v>299923.57</v>
      </c>
      <c r="D19" s="30">
        <f t="shared" si="5"/>
        <v>262201.53</v>
      </c>
      <c r="E19" s="30">
        <f t="shared" si="5"/>
        <v>46894.21</v>
      </c>
      <c r="F19" s="30">
        <f t="shared" si="5"/>
        <v>371645.14</v>
      </c>
      <c r="G19" s="30">
        <f t="shared" si="5"/>
        <v>501371.47</v>
      </c>
      <c r="H19" s="30">
        <f t="shared" si="5"/>
        <v>113852.61</v>
      </c>
      <c r="I19" s="30">
        <f t="shared" si="5"/>
        <v>283508.03</v>
      </c>
      <c r="J19" s="30">
        <f t="shared" si="5"/>
        <v>271801.36</v>
      </c>
      <c r="K19" s="30">
        <f t="shared" si="5"/>
        <v>270939.37</v>
      </c>
      <c r="L19" s="30">
        <f t="shared" si="5"/>
        <v>304852.01</v>
      </c>
      <c r="M19" s="30">
        <f t="shared" si="5"/>
        <v>183675.23</v>
      </c>
      <c r="N19" s="30">
        <f t="shared" si="5"/>
        <v>95428.72</v>
      </c>
      <c r="O19" s="30">
        <f t="shared" si="4"/>
        <v>3371202.37</v>
      </c>
      <c r="W19" s="62"/>
    </row>
    <row r="20" spans="1:15" ht="18.75" customHeight="1">
      <c r="A20" s="26" t="s">
        <v>36</v>
      </c>
      <c r="B20" s="30">
        <v>38984.63</v>
      </c>
      <c r="C20" s="30">
        <v>28287.05</v>
      </c>
      <c r="D20" s="30">
        <v>19143.65</v>
      </c>
      <c r="E20" s="30">
        <v>7577.93</v>
      </c>
      <c r="F20" s="30">
        <v>21610.84</v>
      </c>
      <c r="G20" s="30">
        <v>29021.92</v>
      </c>
      <c r="H20" s="30">
        <v>4395.7</v>
      </c>
      <c r="I20" s="30">
        <v>20593.28</v>
      </c>
      <c r="J20" s="30">
        <v>25948.22</v>
      </c>
      <c r="K20" s="30">
        <v>34633.87</v>
      </c>
      <c r="L20" s="30">
        <v>34818.79</v>
      </c>
      <c r="M20" s="30">
        <v>14570.32</v>
      </c>
      <c r="N20" s="30">
        <v>8964.65</v>
      </c>
      <c r="O20" s="30">
        <f t="shared" si="4"/>
        <v>288550.85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-1950.75</v>
      </c>
      <c r="E23" s="30">
        <v>-293.2</v>
      </c>
      <c r="F23" s="30">
        <v>-158.8</v>
      </c>
      <c r="G23" s="30">
        <v>-257.1</v>
      </c>
      <c r="H23" s="30">
        <v>-913.77</v>
      </c>
      <c r="I23" s="30">
        <v>-543.69</v>
      </c>
      <c r="J23" s="30">
        <v>-3070.47</v>
      </c>
      <c r="K23" s="30">
        <v>-1458.03</v>
      </c>
      <c r="L23" s="30">
        <v>-542.01</v>
      </c>
      <c r="M23" s="30">
        <v>0</v>
      </c>
      <c r="N23" s="30">
        <v>0</v>
      </c>
      <c r="O23" s="30">
        <f t="shared" si="4"/>
        <v>-9187.82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-68068</v>
      </c>
      <c r="C27" s="30">
        <f>+C28+C30+C42+C43+C46-C47</f>
        <v>-65353.2</v>
      </c>
      <c r="D27" s="30">
        <f t="shared" si="6"/>
        <v>-54585.79</v>
      </c>
      <c r="E27" s="30">
        <f t="shared" si="6"/>
        <v>-9675.6</v>
      </c>
      <c r="F27" s="30">
        <f t="shared" si="6"/>
        <v>-34896.4</v>
      </c>
      <c r="G27" s="30">
        <f t="shared" si="6"/>
        <v>-52804.4</v>
      </c>
      <c r="H27" s="30">
        <f t="shared" si="6"/>
        <v>-31942.34</v>
      </c>
      <c r="I27" s="30">
        <f t="shared" si="6"/>
        <v>-62062</v>
      </c>
      <c r="J27" s="30">
        <f t="shared" si="6"/>
        <v>-48884</v>
      </c>
      <c r="K27" s="30">
        <f t="shared" si="6"/>
        <v>-44611.6</v>
      </c>
      <c r="L27" s="30">
        <f t="shared" si="6"/>
        <v>-38064.4</v>
      </c>
      <c r="M27" s="30">
        <f t="shared" si="6"/>
        <v>-19148.8</v>
      </c>
      <c r="N27" s="30">
        <f t="shared" si="6"/>
        <v>-17344.8</v>
      </c>
      <c r="O27" s="30">
        <f t="shared" si="6"/>
        <v>-547441.33</v>
      </c>
    </row>
    <row r="28" spans="1:15" ht="18.75" customHeight="1">
      <c r="A28" s="26" t="s">
        <v>40</v>
      </c>
      <c r="B28" s="31">
        <f>+B29</f>
        <v>-68068</v>
      </c>
      <c r="C28" s="31">
        <f>+C29</f>
        <v>-65353.2</v>
      </c>
      <c r="D28" s="31">
        <f aca="true" t="shared" si="7" ref="D28:O28">+D29</f>
        <v>-51128</v>
      </c>
      <c r="E28" s="31">
        <f t="shared" si="7"/>
        <v>-9675.6</v>
      </c>
      <c r="F28" s="31">
        <f t="shared" si="7"/>
        <v>-34896.4</v>
      </c>
      <c r="G28" s="31">
        <f t="shared" si="7"/>
        <v>-52804.4</v>
      </c>
      <c r="H28" s="31">
        <f t="shared" si="7"/>
        <v>-10260.8</v>
      </c>
      <c r="I28" s="31">
        <f t="shared" si="7"/>
        <v>-62062</v>
      </c>
      <c r="J28" s="31">
        <f t="shared" si="7"/>
        <v>-48884</v>
      </c>
      <c r="K28" s="31">
        <f t="shared" si="7"/>
        <v>-44611.6</v>
      </c>
      <c r="L28" s="31">
        <f t="shared" si="7"/>
        <v>-38064.4</v>
      </c>
      <c r="M28" s="31">
        <f t="shared" si="7"/>
        <v>-19148.8</v>
      </c>
      <c r="N28" s="31">
        <f t="shared" si="7"/>
        <v>-17344.8</v>
      </c>
      <c r="O28" s="31">
        <f t="shared" si="7"/>
        <v>-522302</v>
      </c>
    </row>
    <row r="29" spans="1:26" ht="18.75" customHeight="1">
      <c r="A29" s="27" t="s">
        <v>41</v>
      </c>
      <c r="B29" s="16">
        <f>ROUND((-B9)*$G$3,2)</f>
        <v>-68068</v>
      </c>
      <c r="C29" s="16">
        <f aca="true" t="shared" si="8" ref="C29:N29">ROUND((-C9)*$G$3,2)</f>
        <v>-65353.2</v>
      </c>
      <c r="D29" s="16">
        <f t="shared" si="8"/>
        <v>-51128</v>
      </c>
      <c r="E29" s="16">
        <f t="shared" si="8"/>
        <v>-9675.6</v>
      </c>
      <c r="F29" s="16">
        <f t="shared" si="8"/>
        <v>-34896.4</v>
      </c>
      <c r="G29" s="16">
        <f t="shared" si="8"/>
        <v>-52804.4</v>
      </c>
      <c r="H29" s="16">
        <f t="shared" si="8"/>
        <v>-10260.8</v>
      </c>
      <c r="I29" s="16">
        <f t="shared" si="8"/>
        <v>-62062</v>
      </c>
      <c r="J29" s="16">
        <f t="shared" si="8"/>
        <v>-48884</v>
      </c>
      <c r="K29" s="16">
        <f t="shared" si="8"/>
        <v>-44611.6</v>
      </c>
      <c r="L29" s="16">
        <f t="shared" si="8"/>
        <v>-38064.4</v>
      </c>
      <c r="M29" s="16">
        <f t="shared" si="8"/>
        <v>-19148.8</v>
      </c>
      <c r="N29" s="16">
        <f t="shared" si="8"/>
        <v>-17344.8</v>
      </c>
      <c r="O29" s="32">
        <f aca="true" t="shared" si="9" ref="O29:O47">SUM(B29:N29)</f>
        <v>-522302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-20649.09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-20649.09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>SUM(B39:N39)</f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-20649.09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-20649.09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-3457.79</v>
      </c>
      <c r="E42" s="35">
        <v>0</v>
      </c>
      <c r="F42" s="35">
        <v>0</v>
      </c>
      <c r="G42" s="35">
        <v>0</v>
      </c>
      <c r="H42" s="35">
        <v>-1032.45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-4490.24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980432.05</v>
      </c>
      <c r="C45" s="36">
        <f t="shared" si="11"/>
        <v>715736.5000000001</v>
      </c>
      <c r="D45" s="36">
        <f t="shared" si="11"/>
        <v>654445.9099999999</v>
      </c>
      <c r="E45" s="36">
        <f t="shared" si="11"/>
        <v>200875.19999999995</v>
      </c>
      <c r="F45" s="36">
        <f t="shared" si="11"/>
        <v>714513.1999999998</v>
      </c>
      <c r="G45" s="36">
        <f t="shared" si="11"/>
        <v>949810.08</v>
      </c>
      <c r="H45" s="36">
        <f t="shared" si="11"/>
        <v>178912.51000000004</v>
      </c>
      <c r="I45" s="36">
        <f t="shared" si="11"/>
        <v>690968.81</v>
      </c>
      <c r="J45" s="36">
        <f t="shared" si="11"/>
        <v>657190.6399999998</v>
      </c>
      <c r="K45" s="36">
        <f t="shared" si="11"/>
        <v>820584.8999999999</v>
      </c>
      <c r="L45" s="36">
        <f t="shared" si="11"/>
        <v>799451.6599999999</v>
      </c>
      <c r="M45" s="36">
        <f t="shared" si="11"/>
        <v>441097.23000000004</v>
      </c>
      <c r="N45" s="36">
        <f t="shared" si="11"/>
        <v>235787.79</v>
      </c>
      <c r="O45" s="36">
        <f>SUM(B45:N45)</f>
        <v>8039806.4799999995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980432.04</v>
      </c>
      <c r="C51" s="51">
        <f t="shared" si="12"/>
        <v>715736.49</v>
      </c>
      <c r="D51" s="51">
        <f t="shared" si="12"/>
        <v>654445.92</v>
      </c>
      <c r="E51" s="51">
        <f t="shared" si="12"/>
        <v>200875.2</v>
      </c>
      <c r="F51" s="51">
        <f t="shared" si="12"/>
        <v>714513.2</v>
      </c>
      <c r="G51" s="51">
        <f t="shared" si="12"/>
        <v>949810.08</v>
      </c>
      <c r="H51" s="51">
        <f t="shared" si="12"/>
        <v>178912.51</v>
      </c>
      <c r="I51" s="51">
        <f t="shared" si="12"/>
        <v>690968.81</v>
      </c>
      <c r="J51" s="51">
        <f t="shared" si="12"/>
        <v>657190.64</v>
      </c>
      <c r="K51" s="51">
        <f t="shared" si="12"/>
        <v>820584.9</v>
      </c>
      <c r="L51" s="51">
        <f t="shared" si="12"/>
        <v>799451.66</v>
      </c>
      <c r="M51" s="51">
        <f t="shared" si="12"/>
        <v>441097.23</v>
      </c>
      <c r="N51" s="51">
        <f t="shared" si="12"/>
        <v>235787.79</v>
      </c>
      <c r="O51" s="36">
        <f t="shared" si="12"/>
        <v>8039806.47</v>
      </c>
      <c r="Q51"/>
    </row>
    <row r="52" spans="1:18" ht="18.75" customHeight="1">
      <c r="A52" s="26" t="s">
        <v>57</v>
      </c>
      <c r="B52" s="51">
        <v>808756.93</v>
      </c>
      <c r="C52" s="51">
        <v>522706.19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1331463.12</v>
      </c>
      <c r="P52"/>
      <c r="Q52"/>
      <c r="R52" s="43"/>
    </row>
    <row r="53" spans="1:16" ht="18.75" customHeight="1">
      <c r="A53" s="26" t="s">
        <v>58</v>
      </c>
      <c r="B53" s="51">
        <v>171675.11</v>
      </c>
      <c r="C53" s="51">
        <v>193030.3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364705.41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654445.92</v>
      </c>
      <c r="E54" s="52">
        <v>0</v>
      </c>
      <c r="F54" s="52">
        <v>0</v>
      </c>
      <c r="G54" s="52">
        <v>0</v>
      </c>
      <c r="H54" s="51">
        <v>178912.51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833358.43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200875.2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200875.2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714513.2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714513.2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949810.08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949810.08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690968.81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690968.81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657190.64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657190.64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820584.9</v>
      </c>
      <c r="L60" s="31">
        <v>799451.66</v>
      </c>
      <c r="M60" s="52">
        <v>0</v>
      </c>
      <c r="N60" s="52">
        <v>0</v>
      </c>
      <c r="O60" s="36">
        <f t="shared" si="13"/>
        <v>1620036.56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441097.23</v>
      </c>
      <c r="N61" s="52">
        <v>0</v>
      </c>
      <c r="O61" s="36">
        <f t="shared" si="13"/>
        <v>441097.23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235787.79</v>
      </c>
      <c r="O62" s="55">
        <f t="shared" si="13"/>
        <v>235787.79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2021-09-13T15:05:11Z</dcterms:modified>
  <cp:category/>
  <cp:version/>
  <cp:contentType/>
  <cp:contentStatus/>
</cp:coreProperties>
</file>