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<sst xmlns="http://schemas.openxmlformats.org/spreadsheetml/2006/main" count="80" uniqueCount="77">
  <si>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</si>
  <si>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</si>
  <si>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</si>
  <si>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</si>
  <si>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</si>
  <si>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</si>
  <si>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</si>
  <si>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</si>
  <si>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</si>
  <si>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</si>
  <si>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</si>
  <si>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</si>
  <si>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</si>
  <si>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</si>
  <si>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</si>
  <si>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</si>
  <si>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</si>
  <si>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</si>
  <si>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</si>
  <si>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</si>
  <si>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</si>
  <si>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</si>
  <si>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</si>
  <si>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</si>
  <si>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</si>
  <si>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</si>
  <si>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</si>
  <si>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</si>
  <si>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</si>
  <si>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</si>
  <si>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</si>
  <si>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</si>
  <si>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</si>
  <si>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</si>
  <si>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</si>
  <si>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</si>
  <si>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</si>
  <si>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</si>
  <si>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</si>
  <si>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</si>
  <si>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</si>
  <si>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</si>
  <si>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</si>
  <si>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</si>
  <si>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</si>
  <si>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</si>
  <si>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</si>
  <si>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</si>
  <si>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</si>
  <si>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</si>
  <si>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</si>
  <si>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</si>
  <si>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</si>
  <si>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</si>
  <si>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</si>
  <si>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</si>
  <si>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</si>
  <si>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</si>
  <si>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</si>
  <si>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</si>
  <si>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</si>
  <si>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</si>
  <si>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</si>
  <si>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</si>
  <si>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</si>
  <si>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</si>
  <si>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</si>
  <si>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</si>
  <si>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</si>
  <si>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</si>
  <si>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</si>
  <si>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</si>
  <si>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</si>
  <si>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08/09/21 - VENCIMENTO 15/09/21</t>
  </si>
  <si>
    <t>Nota: (1) Revisões do período de 19/03 a 03/12/20, lotes D3 e D7.</t>
  </si>
  <si>
    <t>5.2.10. Maggi Adm. de Consórcios LTDA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</si>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</sst>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338685</v>
      </c>
      <c r="C7" s="9">
        <f t="shared" si="0"/>
        <v>241646</v>
      </c>
      <c r="D7" s="9">
        <f t="shared" si="0"/>
        <v>259524</v>
      </c>
      <c r="E7" s="9">
        <f t="shared" si="0"/>
        <v>57299</v>
      </c>
      <c r="F7" s="9">
        <f t="shared" si="0"/>
        <v>188645</v>
      </c>
      <c r="G7" s="9">
        <f t="shared" si="0"/>
        <v>307503</v>
      </c>
      <c r="H7" s="9">
        <f t="shared" si="0"/>
        <v>45443</v>
      </c>
      <c r="I7" s="9">
        <f t="shared" si="0"/>
        <v>240621</v>
      </c>
      <c r="J7" s="9">
        <f t="shared" si="0"/>
        <v>218355</v>
      </c>
      <c r="K7" s="9">
        <f t="shared" si="0"/>
        <v>312560</v>
      </c>
      <c r="L7" s="9">
        <f t="shared" si="0"/>
        <v>235792</v>
      </c>
      <c r="M7" s="9">
        <f t="shared" si="0"/>
        <v>111156</v>
      </c>
      <c r="N7" s="9">
        <f t="shared" si="0"/>
        <v>71335</v>
      </c>
      <c r="O7" s="9">
        <f t="shared" si="0"/>
        <v>2628564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17943</v>
      </c>
      <c r="C8" s="11">
        <f t="shared" si="1"/>
        <v>17956</v>
      </c>
      <c r="D8" s="11">
        <f t="shared" si="1"/>
        <v>13651</v>
      </c>
      <c r="E8" s="11">
        <f t="shared" si="1"/>
        <v>2663</v>
      </c>
      <c r="F8" s="11">
        <f t="shared" si="1"/>
        <v>9763</v>
      </c>
      <c r="G8" s="11">
        <f t="shared" si="1"/>
        <v>14854</v>
      </c>
      <c r="H8" s="11">
        <f t="shared" si="1"/>
        <v>2895</v>
      </c>
      <c r="I8" s="11">
        <f t="shared" si="1"/>
        <v>17354</v>
      </c>
      <c r="J8" s="11">
        <f t="shared" si="1"/>
        <v>13780</v>
      </c>
      <c r="K8" s="11">
        <f t="shared" si="1"/>
        <v>11794</v>
      </c>
      <c r="L8" s="11">
        <f t="shared" si="1"/>
        <v>9856</v>
      </c>
      <c r="M8" s="11">
        <f t="shared" si="1"/>
        <v>5613</v>
      </c>
      <c r="N8" s="11">
        <f t="shared" si="1"/>
        <v>4883</v>
      </c>
      <c r="O8" s="11">
        <f t="shared" si="1"/>
        <v>143005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17943</v>
      </c>
      <c r="C9" s="11">
        <v>17956</v>
      </c>
      <c r="D9" s="11">
        <v>13651</v>
      </c>
      <c r="E9" s="11">
        <v>2663</v>
      </c>
      <c r="F9" s="11">
        <v>9763</v>
      </c>
      <c r="G9" s="11">
        <v>14854</v>
      </c>
      <c r="H9" s="11">
        <v>2888</v>
      </c>
      <c r="I9" s="11">
        <v>17353</v>
      </c>
      <c r="J9" s="11">
        <v>13780</v>
      </c>
      <c r="K9" s="11">
        <v>11782</v>
      </c>
      <c r="L9" s="11">
        <v>9856</v>
      </c>
      <c r="M9" s="11">
        <v>5608</v>
      </c>
      <c r="N9" s="11">
        <v>4882</v>
      </c>
      <c r="O9" s="11">
        <f>SUM(B9:N9)</f>
        <v>142979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1</v>
      </c>
      <c r="J10" s="13">
        <v>0</v>
      </c>
      <c r="K10" s="13">
        <v>12</v>
      </c>
      <c r="L10" s="13">
        <v>0</v>
      </c>
      <c r="M10" s="13">
        <v>5</v>
      </c>
      <c r="N10" s="13">
        <v>1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320742</v>
      </c>
      <c r="C11" s="13">
        <v>223690</v>
      </c>
      <c r="D11" s="13">
        <v>245873</v>
      </c>
      <c r="E11" s="13">
        <v>54636</v>
      </c>
      <c r="F11" s="13">
        <v>178882</v>
      </c>
      <c r="G11" s="13">
        <v>292649</v>
      </c>
      <c r="H11" s="13">
        <v>42548</v>
      </c>
      <c r="I11" s="13">
        <v>223267</v>
      </c>
      <c r="J11" s="13">
        <v>204575</v>
      </c>
      <c r="K11" s="13">
        <v>300766</v>
      </c>
      <c r="L11" s="13">
        <v>225936</v>
      </c>
      <c r="M11" s="13">
        <v>105543</v>
      </c>
      <c r="N11" s="13">
        <v>66452</v>
      </c>
      <c r="O11" s="11">
        <f>SUM(B11:N11)</f>
        <v>2485559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1.398671317288701</v>
      </c>
      <c r="C15" s="19">
        <v>1.415516010032125</v>
      </c>
      <c r="D15" s="19">
        <v>1.31053167934145</v>
      </c>
      <c r="E15" s="19">
        <v>1.006736987926427</v>
      </c>
      <c r="F15" s="19">
        <v>1.649690001019997</v>
      </c>
      <c r="G15" s="19">
        <v>1.699634653773287</v>
      </c>
      <c r="H15" s="19">
        <v>1.776001755173985</v>
      </c>
      <c r="I15" s="19">
        <v>1.371301115495604</v>
      </c>
      <c r="J15" s="19">
        <v>1.345278754743248</v>
      </c>
      <c r="K15" s="19">
        <v>1.208339828345677</v>
      </c>
      <c r="L15" s="19">
        <v>1.354048241120253</v>
      </c>
      <c r="M15" s="19">
        <v>1.427895099738862</v>
      </c>
      <c r="N15" s="19">
        <v>1.308063664105482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1142415.5799999998</v>
      </c>
      <c r="C17" s="24">
        <f aca="true" t="shared" si="2" ref="C17:N17">C18+C19+C20+C21+C22+C23+C24+C25</f>
        <v>839554.1699999999</v>
      </c>
      <c r="D17" s="24">
        <f t="shared" si="2"/>
        <v>724972.97</v>
      </c>
      <c r="E17" s="24">
        <f t="shared" si="2"/>
        <v>213918.38</v>
      </c>
      <c r="F17" s="24">
        <f t="shared" si="2"/>
        <v>772158.1799999999</v>
      </c>
      <c r="G17" s="24">
        <f t="shared" si="2"/>
        <v>1062994.7499999998</v>
      </c>
      <c r="H17" s="24">
        <f t="shared" si="2"/>
        <v>217349.45</v>
      </c>
      <c r="I17" s="24">
        <f t="shared" si="2"/>
        <v>804652.58</v>
      </c>
      <c r="J17" s="24">
        <f t="shared" si="2"/>
        <v>716366.2499999999</v>
      </c>
      <c r="K17" s="24">
        <f t="shared" si="2"/>
        <v>884748.0199999999</v>
      </c>
      <c r="L17" s="24">
        <f t="shared" si="2"/>
        <v>853849.0799999998</v>
      </c>
      <c r="M17" s="24">
        <f t="shared" si="2"/>
        <v>490143.65</v>
      </c>
      <c r="N17" s="24">
        <f t="shared" si="2"/>
        <v>257830.44</v>
      </c>
      <c r="O17" s="24">
        <f>O18+O19+O20+O21+O22+O23+O24+O25</f>
        <v>8980953.5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761804.17</v>
      </c>
      <c r="C18" s="30">
        <f t="shared" si="3"/>
        <v>561367.82</v>
      </c>
      <c r="D18" s="30">
        <f t="shared" si="3"/>
        <v>528598.48</v>
      </c>
      <c r="E18" s="30">
        <f t="shared" si="3"/>
        <v>199652.64</v>
      </c>
      <c r="F18" s="30">
        <f t="shared" si="3"/>
        <v>445202.2</v>
      </c>
      <c r="G18" s="30">
        <f t="shared" si="3"/>
        <v>596555.82</v>
      </c>
      <c r="H18" s="30">
        <f t="shared" si="3"/>
        <v>118210.88</v>
      </c>
      <c r="I18" s="30">
        <f t="shared" si="3"/>
        <v>554535.16</v>
      </c>
      <c r="J18" s="30">
        <f t="shared" si="3"/>
        <v>506496.26</v>
      </c>
      <c r="K18" s="30">
        <f t="shared" si="3"/>
        <v>685787.9</v>
      </c>
      <c r="L18" s="30">
        <f t="shared" si="3"/>
        <v>588819.78</v>
      </c>
      <c r="M18" s="30">
        <f t="shared" si="3"/>
        <v>320662.83</v>
      </c>
      <c r="N18" s="30">
        <f t="shared" si="3"/>
        <v>185970.35</v>
      </c>
      <c r="O18" s="30">
        <f aca="true" t="shared" si="4" ref="O18:O25">SUM(B18:N18)</f>
        <v>6053664.29</v>
      </c>
    </row>
    <row r="19" spans="1:23" ht="18.75" customHeight="1">
      <c r="A19" s="26" t="s">
        <v>35</v>
      </c>
      <c r="B19" s="30">
        <f>IF(B15&lt;&gt;0,ROUND((B15-1)*B18,2),0)</f>
        <v>303709.47</v>
      </c>
      <c r="C19" s="30">
        <f aca="true" t="shared" si="5" ref="C19:N19">IF(C15&lt;&gt;0,ROUND((C15-1)*C18,2),0)</f>
        <v>233257.32</v>
      </c>
      <c r="D19" s="30">
        <f t="shared" si="5"/>
        <v>164146.57</v>
      </c>
      <c r="E19" s="30">
        <f t="shared" si="5"/>
        <v>1345.06</v>
      </c>
      <c r="F19" s="30">
        <f t="shared" si="5"/>
        <v>289243.42</v>
      </c>
      <c r="G19" s="30">
        <f t="shared" si="5"/>
        <v>417371.12</v>
      </c>
      <c r="H19" s="30">
        <f t="shared" si="5"/>
        <v>91731.85</v>
      </c>
      <c r="I19" s="30">
        <f t="shared" si="5"/>
        <v>205899.52</v>
      </c>
      <c r="J19" s="30">
        <f t="shared" si="5"/>
        <v>174882.4</v>
      </c>
      <c r="K19" s="30">
        <f t="shared" si="5"/>
        <v>142876.93</v>
      </c>
      <c r="L19" s="30">
        <f t="shared" si="5"/>
        <v>208470.61</v>
      </c>
      <c r="M19" s="30">
        <f t="shared" si="5"/>
        <v>137210.05</v>
      </c>
      <c r="N19" s="30">
        <f t="shared" si="5"/>
        <v>57290.71</v>
      </c>
      <c r="O19" s="30">
        <f t="shared" si="4"/>
        <v>2427435.03</v>
      </c>
      <c r="W19" s="62"/>
    </row>
    <row r="20" spans="1:15" ht="18.75" customHeight="1">
      <c r="A20" s="26" t="s">
        <v>36</v>
      </c>
      <c r="B20" s="30">
        <v>41581.94</v>
      </c>
      <c r="C20" s="30">
        <v>29421.86</v>
      </c>
      <c r="D20" s="30">
        <v>19276.65</v>
      </c>
      <c r="E20" s="30">
        <v>7689.43</v>
      </c>
      <c r="F20" s="30">
        <v>21363.38</v>
      </c>
      <c r="G20" s="30">
        <v>29768</v>
      </c>
      <c r="H20" s="30">
        <v>4243.45</v>
      </c>
      <c r="I20" s="30">
        <v>21152.49</v>
      </c>
      <c r="J20" s="30">
        <v>25744.8</v>
      </c>
      <c r="K20" s="30">
        <v>34906.12</v>
      </c>
      <c r="L20" s="30">
        <v>34962.32</v>
      </c>
      <c r="M20" s="30">
        <v>14846.52</v>
      </c>
      <c r="N20" s="30">
        <v>8782.4</v>
      </c>
      <c r="O20" s="30">
        <f t="shared" si="4"/>
        <v>293739.36000000004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69</v>
      </c>
      <c r="B23" s="30">
        <v>-155.8</v>
      </c>
      <c r="C23" s="30">
        <v>-1072.82</v>
      </c>
      <c r="D23" s="30">
        <v>-1950.75</v>
      </c>
      <c r="E23" s="30">
        <v>-733</v>
      </c>
      <c r="F23" s="30">
        <v>-397</v>
      </c>
      <c r="G23" s="30">
        <v>-1028.4</v>
      </c>
      <c r="H23" s="30">
        <v>-830.7</v>
      </c>
      <c r="I23" s="30">
        <v>-1398.06</v>
      </c>
      <c r="J23" s="30">
        <v>-3227.93</v>
      </c>
      <c r="K23" s="30">
        <v>-4304.66</v>
      </c>
      <c r="L23" s="30">
        <v>-2322.9</v>
      </c>
      <c r="M23" s="30">
        <v>0</v>
      </c>
      <c r="N23" s="30">
        <v>0</v>
      </c>
      <c r="O23" s="30">
        <f t="shared" si="4"/>
        <v>-17422.02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-78949.2</v>
      </c>
      <c r="C27" s="30">
        <f>+C28+C30+C42+C43+C46-C47</f>
        <v>-79006.4</v>
      </c>
      <c r="D27" s="30">
        <f t="shared" si="6"/>
        <v>-63601.89</v>
      </c>
      <c r="E27" s="30">
        <f t="shared" si="6"/>
        <v>-11717.2</v>
      </c>
      <c r="F27" s="30">
        <f t="shared" si="6"/>
        <v>-42957.2</v>
      </c>
      <c r="G27" s="30">
        <f t="shared" si="6"/>
        <v>-65357.6</v>
      </c>
      <c r="H27" s="30">
        <f t="shared" si="6"/>
        <v>-35070.670000000006</v>
      </c>
      <c r="I27" s="30">
        <f t="shared" si="6"/>
        <v>-76353.2</v>
      </c>
      <c r="J27" s="30">
        <f t="shared" si="6"/>
        <v>-60632</v>
      </c>
      <c r="K27" s="30">
        <f t="shared" si="6"/>
        <v>-51840.8</v>
      </c>
      <c r="L27" s="30">
        <f t="shared" si="6"/>
        <v>-43366.4</v>
      </c>
      <c r="M27" s="30">
        <f t="shared" si="6"/>
        <v>-24675.2</v>
      </c>
      <c r="N27" s="30">
        <f t="shared" si="6"/>
        <v>-21480.8</v>
      </c>
      <c r="O27" s="30">
        <f t="shared" si="6"/>
        <v>-655008.56</v>
      </c>
    </row>
    <row r="28" spans="1:15" ht="18.75" customHeight="1">
      <c r="A28" s="26" t="s">
        <v>40</v>
      </c>
      <c r="B28" s="31">
        <f>+B29</f>
        <v>-78949.2</v>
      </c>
      <c r="C28" s="31">
        <f>+C29</f>
        <v>-79006.4</v>
      </c>
      <c r="D28" s="31">
        <f aca="true" t="shared" si="7" ref="D28:O28">+D29</f>
        <v>-60064.4</v>
      </c>
      <c r="E28" s="31">
        <f t="shared" si="7"/>
        <v>-11717.2</v>
      </c>
      <c r="F28" s="31">
        <f t="shared" si="7"/>
        <v>-42957.2</v>
      </c>
      <c r="G28" s="31">
        <f t="shared" si="7"/>
        <v>-65357.6</v>
      </c>
      <c r="H28" s="31">
        <f t="shared" si="7"/>
        <v>-12707.2</v>
      </c>
      <c r="I28" s="31">
        <f t="shared" si="7"/>
        <v>-76353.2</v>
      </c>
      <c r="J28" s="31">
        <f t="shared" si="7"/>
        <v>-60632</v>
      </c>
      <c r="K28" s="31">
        <f t="shared" si="7"/>
        <v>-51840.8</v>
      </c>
      <c r="L28" s="31">
        <f t="shared" si="7"/>
        <v>-43366.4</v>
      </c>
      <c r="M28" s="31">
        <f t="shared" si="7"/>
        <v>-24675.2</v>
      </c>
      <c r="N28" s="31">
        <f t="shared" si="7"/>
        <v>-21480.8</v>
      </c>
      <c r="O28" s="31">
        <f t="shared" si="7"/>
        <v>-629107.6</v>
      </c>
    </row>
    <row r="29" spans="1:26" ht="18.75" customHeight="1">
      <c r="A29" s="27" t="s">
        <v>41</v>
      </c>
      <c r="B29" s="16">
        <f>ROUND((-B9)*$G$3,2)</f>
        <v>-78949.2</v>
      </c>
      <c r="C29" s="16">
        <f aca="true" t="shared" si="8" ref="C29:N29">ROUND((-C9)*$G$3,2)</f>
        <v>-79006.4</v>
      </c>
      <c r="D29" s="16">
        <f t="shared" si="8"/>
        <v>-60064.4</v>
      </c>
      <c r="E29" s="16">
        <f t="shared" si="8"/>
        <v>-11717.2</v>
      </c>
      <c r="F29" s="16">
        <f t="shared" si="8"/>
        <v>-42957.2</v>
      </c>
      <c r="G29" s="16">
        <f t="shared" si="8"/>
        <v>-65357.6</v>
      </c>
      <c r="H29" s="16">
        <f t="shared" si="8"/>
        <v>-12707.2</v>
      </c>
      <c r="I29" s="16">
        <f t="shared" si="8"/>
        <v>-76353.2</v>
      </c>
      <c r="J29" s="16">
        <f t="shared" si="8"/>
        <v>-60632</v>
      </c>
      <c r="K29" s="16">
        <f t="shared" si="8"/>
        <v>-51840.8</v>
      </c>
      <c r="L29" s="16">
        <f t="shared" si="8"/>
        <v>-43366.4</v>
      </c>
      <c r="M29" s="16">
        <f t="shared" si="8"/>
        <v>-24675.2</v>
      </c>
      <c r="N29" s="16">
        <f t="shared" si="8"/>
        <v>-21480.8</v>
      </c>
      <c r="O29" s="32">
        <f aca="true" t="shared" si="9" ref="O29:O47">SUM(B29:N29)</f>
        <v>-629107.6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-21298.54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-21298.54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-21298.54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-21298.54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76</v>
      </c>
      <c r="B42" s="35">
        <v>0</v>
      </c>
      <c r="C42" s="35">
        <v>0</v>
      </c>
      <c r="D42" s="35">
        <v>-3537.49</v>
      </c>
      <c r="E42" s="35">
        <v>0</v>
      </c>
      <c r="F42" s="35">
        <v>0</v>
      </c>
      <c r="G42" s="35">
        <v>0</v>
      </c>
      <c r="H42" s="35">
        <v>-1064.93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-4602.42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1063466.38</v>
      </c>
      <c r="C45" s="36">
        <f t="shared" si="11"/>
        <v>760547.7699999999</v>
      </c>
      <c r="D45" s="36">
        <f t="shared" si="11"/>
        <v>661371.08</v>
      </c>
      <c r="E45" s="36">
        <f t="shared" si="11"/>
        <v>202201.18</v>
      </c>
      <c r="F45" s="36">
        <f t="shared" si="11"/>
        <v>729200.98</v>
      </c>
      <c r="G45" s="36">
        <f t="shared" si="11"/>
        <v>997637.1499999998</v>
      </c>
      <c r="H45" s="36">
        <f t="shared" si="11"/>
        <v>182278.78</v>
      </c>
      <c r="I45" s="36">
        <f t="shared" si="11"/>
        <v>728299.38</v>
      </c>
      <c r="J45" s="36">
        <f t="shared" si="11"/>
        <v>655734.2499999999</v>
      </c>
      <c r="K45" s="36">
        <f t="shared" si="11"/>
        <v>832907.2199999999</v>
      </c>
      <c r="L45" s="36">
        <f t="shared" si="11"/>
        <v>810482.6799999998</v>
      </c>
      <c r="M45" s="36">
        <f t="shared" si="11"/>
        <v>465468.45</v>
      </c>
      <c r="N45" s="36">
        <f t="shared" si="11"/>
        <v>236349.64</v>
      </c>
      <c r="O45" s="36">
        <f>SUM(B45:N45)</f>
        <v>8325944.9399999995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1063466.38</v>
      </c>
      <c r="C51" s="51">
        <f t="shared" si="12"/>
        <v>760547.77</v>
      </c>
      <c r="D51" s="51">
        <f t="shared" si="12"/>
        <v>661371.09</v>
      </c>
      <c r="E51" s="51">
        <f t="shared" si="12"/>
        <v>202201.17</v>
      </c>
      <c r="F51" s="51">
        <f t="shared" si="12"/>
        <v>729200.98</v>
      </c>
      <c r="G51" s="51">
        <f t="shared" si="12"/>
        <v>997637.15</v>
      </c>
      <c r="H51" s="51">
        <f t="shared" si="12"/>
        <v>182278.77</v>
      </c>
      <c r="I51" s="51">
        <f t="shared" si="12"/>
        <v>728299.38</v>
      </c>
      <c r="J51" s="51">
        <f t="shared" si="12"/>
        <v>655734.25</v>
      </c>
      <c r="K51" s="51">
        <f t="shared" si="12"/>
        <v>832907.21</v>
      </c>
      <c r="L51" s="51">
        <f t="shared" si="12"/>
        <v>810482.68</v>
      </c>
      <c r="M51" s="51">
        <f t="shared" si="12"/>
        <v>465468.45</v>
      </c>
      <c r="N51" s="51">
        <f t="shared" si="12"/>
        <v>236349.63</v>
      </c>
      <c r="O51" s="36">
        <f t="shared" si="12"/>
        <v>8325944.91</v>
      </c>
      <c r="Q51"/>
    </row>
    <row r="52" spans="1:18" ht="18.75" customHeight="1">
      <c r="A52" s="26" t="s">
        <v>57</v>
      </c>
      <c r="B52" s="51">
        <v>876745.45</v>
      </c>
      <c r="C52" s="51">
        <v>555194.36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1431939.81</v>
      </c>
      <c r="P52"/>
      <c r="Q52"/>
      <c r="R52" s="43"/>
    </row>
    <row r="53" spans="1:16" ht="18.75" customHeight="1">
      <c r="A53" s="26" t="s">
        <v>58</v>
      </c>
      <c r="B53" s="51">
        <v>186720.93</v>
      </c>
      <c r="C53" s="51">
        <v>205353.41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392074.33999999997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661371.09</v>
      </c>
      <c r="E54" s="52">
        <v>0</v>
      </c>
      <c r="F54" s="52">
        <v>0</v>
      </c>
      <c r="G54" s="52">
        <v>0</v>
      </c>
      <c r="H54" s="51">
        <v>182278.77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843649.86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202201.17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202201.17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729200.98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729200.98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997637.15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997637.15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728299.38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728299.38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655734.25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655734.25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832907.21</v>
      </c>
      <c r="L60" s="31">
        <v>810482.68</v>
      </c>
      <c r="M60" s="52">
        <v>0</v>
      </c>
      <c r="N60" s="52">
        <v>0</v>
      </c>
      <c r="O60" s="36">
        <f t="shared" si="13"/>
        <v>1643389.8900000001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465468.45</v>
      </c>
      <c r="N61" s="52">
        <v>0</v>
      </c>
      <c r="O61" s="36">
        <f t="shared" si="13"/>
        <v>465468.45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236349.63</v>
      </c>
      <c r="O62" s="55">
        <f t="shared" si="13"/>
        <v>236349.63</v>
      </c>
      <c r="P62"/>
      <c r="S62"/>
      <c r="Z62"/>
    </row>
    <row r="63" spans="1:12" ht="21" customHeight="1">
      <c r="A63" s="56" t="s">
        <v>74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2021-09-14T17:11:31Z</dcterms:modified>
  <cp:category/>
  <cp:version/>
  <cp:contentType/>
  <cp:contentStatus/>
</cp:coreProperties>
</file>