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<sst xmlns="http://schemas.openxmlformats.org/spreadsheetml/2006/main" count="80" uniqueCount="77">
  <si>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</si>
  <si>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</si>
  <si>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</si>
  <si>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</si>
  <si>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</si>
  <si>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</si>
  <si>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</si>
  <si>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</si>
  <si>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</si>
  <si>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</si>
  <si>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</si>
  <si>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</si>
  <si>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</si>
  <si>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</si>
  <si>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</si>
  <si>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</si>
  <si>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</si>
  <si>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</si>
  <si>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</si>
  <si>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</si>
  <si>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</si>
  <si>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</si>
  <si>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</si>
  <si>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</si>
  <si>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</si>
  <si>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</si>
  <si>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</si>
  <si>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</si>
  <si>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</si>
  <si>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</si>
  <si>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</si>
  <si>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</si>
  <si>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</si>
  <si>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</si>
  <si>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</si>
  <si>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</si>
  <si>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</si>
  <si>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</si>
  <si>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</si>
  <si>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</si>
  <si>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</si>
  <si>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</si>
  <si>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</si>
  <si>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</si>
  <si>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</si>
  <si>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</si>
  <si>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</si>
  <si>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</si>
  <si>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</si>
  <si>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</si>
  <si>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</si>
  <si>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</si>
  <si>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</si>
  <si>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</si>
  <si>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</si>
  <si>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</si>
  <si>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</si>
  <si>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</si>
  <si>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</si>
  <si>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</si>
  <si>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</si>
  <si>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</si>
  <si>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</si>
  <si>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</si>
  <si>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</si>
  <si>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</si>
  <si>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</si>
  <si>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</si>
  <si>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</si>
  <si>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</si>
  <si>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</si>
  <si>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</si>
  <si>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</si>
  <si>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15/09/21 - VENCIMENTO 22/09/21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</si>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</sst>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332623</v>
      </c>
      <c r="C7" s="9">
        <f t="shared" si="0"/>
        <v>238092</v>
      </c>
      <c r="D7" s="9">
        <f t="shared" si="0"/>
        <v>253372</v>
      </c>
      <c r="E7" s="9">
        <f t="shared" si="0"/>
        <v>55904</v>
      </c>
      <c r="F7" s="9">
        <f t="shared" si="0"/>
        <v>185587</v>
      </c>
      <c r="G7" s="9">
        <f t="shared" si="0"/>
        <v>305427</v>
      </c>
      <c r="H7" s="9">
        <f t="shared" si="0"/>
        <v>43071</v>
      </c>
      <c r="I7" s="9">
        <f t="shared" si="0"/>
        <v>237649</v>
      </c>
      <c r="J7" s="9">
        <f t="shared" si="0"/>
        <v>210040</v>
      </c>
      <c r="K7" s="9">
        <f t="shared" si="0"/>
        <v>305452</v>
      </c>
      <c r="L7" s="9">
        <f t="shared" si="0"/>
        <v>227950</v>
      </c>
      <c r="M7" s="9">
        <f t="shared" si="0"/>
        <v>108983</v>
      </c>
      <c r="N7" s="9">
        <f t="shared" si="0"/>
        <v>70856</v>
      </c>
      <c r="O7" s="9">
        <f t="shared" si="0"/>
        <v>2575006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14920</v>
      </c>
      <c r="C8" s="11">
        <f t="shared" si="1"/>
        <v>15406</v>
      </c>
      <c r="D8" s="11">
        <f t="shared" si="1"/>
        <v>11015</v>
      </c>
      <c r="E8" s="11">
        <f t="shared" si="1"/>
        <v>2262</v>
      </c>
      <c r="F8" s="11">
        <f t="shared" si="1"/>
        <v>7885</v>
      </c>
      <c r="G8" s="11">
        <f t="shared" si="1"/>
        <v>12261</v>
      </c>
      <c r="H8" s="11">
        <f t="shared" si="1"/>
        <v>2413</v>
      </c>
      <c r="I8" s="11">
        <f t="shared" si="1"/>
        <v>14947</v>
      </c>
      <c r="J8" s="11">
        <f t="shared" si="1"/>
        <v>11435</v>
      </c>
      <c r="K8" s="11">
        <f t="shared" si="1"/>
        <v>9640</v>
      </c>
      <c r="L8" s="11">
        <f t="shared" si="1"/>
        <v>7729</v>
      </c>
      <c r="M8" s="11">
        <f t="shared" si="1"/>
        <v>4697</v>
      </c>
      <c r="N8" s="11">
        <f t="shared" si="1"/>
        <v>4136</v>
      </c>
      <c r="O8" s="11">
        <f t="shared" si="1"/>
        <v>118746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14920</v>
      </c>
      <c r="C9" s="11">
        <v>15406</v>
      </c>
      <c r="D9" s="11">
        <v>11015</v>
      </c>
      <c r="E9" s="11">
        <v>2262</v>
      </c>
      <c r="F9" s="11">
        <v>7885</v>
      </c>
      <c r="G9" s="11">
        <v>12261</v>
      </c>
      <c r="H9" s="11">
        <v>2413</v>
      </c>
      <c r="I9" s="11">
        <v>14947</v>
      </c>
      <c r="J9" s="11">
        <v>11435</v>
      </c>
      <c r="K9" s="11">
        <v>9627</v>
      </c>
      <c r="L9" s="11">
        <v>7729</v>
      </c>
      <c r="M9" s="11">
        <v>4691</v>
      </c>
      <c r="N9" s="11">
        <v>4135</v>
      </c>
      <c r="O9" s="11">
        <f>SUM(B9:N9)</f>
        <v>118726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13</v>
      </c>
      <c r="L10" s="13">
        <v>0</v>
      </c>
      <c r="M10" s="13">
        <v>6</v>
      </c>
      <c r="N10" s="13">
        <v>1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317703</v>
      </c>
      <c r="C11" s="13">
        <v>222686</v>
      </c>
      <c r="D11" s="13">
        <v>242357</v>
      </c>
      <c r="E11" s="13">
        <v>53642</v>
      </c>
      <c r="F11" s="13">
        <v>177702</v>
      </c>
      <c r="G11" s="13">
        <v>293166</v>
      </c>
      <c r="H11" s="13">
        <v>40658</v>
      </c>
      <c r="I11" s="13">
        <v>222702</v>
      </c>
      <c r="J11" s="13">
        <v>198605</v>
      </c>
      <c r="K11" s="13">
        <v>295812</v>
      </c>
      <c r="L11" s="13">
        <v>220221</v>
      </c>
      <c r="M11" s="13">
        <v>104286</v>
      </c>
      <c r="N11" s="13">
        <v>66720</v>
      </c>
      <c r="O11" s="11">
        <f>SUM(B11:N11)</f>
        <v>2456260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1.417714257287752</v>
      </c>
      <c r="C15" s="19">
        <v>1.460552950447012</v>
      </c>
      <c r="D15" s="19">
        <v>1.354406925573361</v>
      </c>
      <c r="E15" s="19">
        <v>1.009306372687052</v>
      </c>
      <c r="F15" s="19">
        <v>1.684797665974398</v>
      </c>
      <c r="G15" s="19">
        <v>1.721845919540245</v>
      </c>
      <c r="H15" s="19">
        <v>1.782708087302226</v>
      </c>
      <c r="I15" s="19">
        <v>1.401516797672501</v>
      </c>
      <c r="J15" s="19">
        <v>1.384259106859214</v>
      </c>
      <c r="K15" s="19">
        <v>1.193762246898324</v>
      </c>
      <c r="L15" s="19">
        <v>1.394392051117817</v>
      </c>
      <c r="M15" s="19">
        <v>1.444553812305083</v>
      </c>
      <c r="N15" s="19">
        <v>1.303810578531079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1138007.23</v>
      </c>
      <c r="C17" s="24">
        <f aca="true" t="shared" si="2" ref="C17:N17">C18+C19+C20+C21+C22+C23+C24+C25</f>
        <v>854961.4500000001</v>
      </c>
      <c r="D17" s="24">
        <f t="shared" si="2"/>
        <v>731808.2199999999</v>
      </c>
      <c r="E17" s="24">
        <f t="shared" si="2"/>
        <v>209306.30000000002</v>
      </c>
      <c r="F17" s="24">
        <f t="shared" si="2"/>
        <v>776867.0399999999</v>
      </c>
      <c r="G17" s="24">
        <f t="shared" si="2"/>
        <v>1071077.6800000002</v>
      </c>
      <c r="H17" s="24">
        <f t="shared" si="2"/>
        <v>206584.95999999996</v>
      </c>
      <c r="I17" s="24">
        <f t="shared" si="2"/>
        <v>812969.7</v>
      </c>
      <c r="J17" s="24">
        <f t="shared" si="2"/>
        <v>709579.1599999999</v>
      </c>
      <c r="K17" s="24">
        <f t="shared" si="2"/>
        <v>854853.8799999998</v>
      </c>
      <c r="L17" s="24">
        <f t="shared" si="2"/>
        <v>850470.0499999998</v>
      </c>
      <c r="M17" s="24">
        <f t="shared" si="2"/>
        <v>486584.44999999995</v>
      </c>
      <c r="N17" s="24">
        <f t="shared" si="2"/>
        <v>255484.24</v>
      </c>
      <c r="O17" s="24">
        <f>O18+O19+O20+O21+O22+O23+O24+O25</f>
        <v>8958554.359999998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748168.91</v>
      </c>
      <c r="C18" s="30">
        <f t="shared" si="3"/>
        <v>553111.53</v>
      </c>
      <c r="D18" s="30">
        <f t="shared" si="3"/>
        <v>516068.09</v>
      </c>
      <c r="E18" s="30">
        <f t="shared" si="3"/>
        <v>194791.9</v>
      </c>
      <c r="F18" s="30">
        <f t="shared" si="3"/>
        <v>437985.32</v>
      </c>
      <c r="G18" s="30">
        <f t="shared" si="3"/>
        <v>592528.38</v>
      </c>
      <c r="H18" s="30">
        <f t="shared" si="3"/>
        <v>112040.59</v>
      </c>
      <c r="I18" s="30">
        <f t="shared" si="3"/>
        <v>547685.89</v>
      </c>
      <c r="J18" s="30">
        <f t="shared" si="3"/>
        <v>487208.78</v>
      </c>
      <c r="K18" s="30">
        <f t="shared" si="3"/>
        <v>670192.23</v>
      </c>
      <c r="L18" s="30">
        <f t="shared" si="3"/>
        <v>569236.74</v>
      </c>
      <c r="M18" s="30">
        <f t="shared" si="3"/>
        <v>314394.16</v>
      </c>
      <c r="N18" s="30">
        <f t="shared" si="3"/>
        <v>184721.59</v>
      </c>
      <c r="O18" s="30">
        <f aca="true" t="shared" si="4" ref="O18:O25">SUM(B18:N18)</f>
        <v>5928134.109999999</v>
      </c>
    </row>
    <row r="19" spans="1:23" ht="18.75" customHeight="1">
      <c r="A19" s="26" t="s">
        <v>35</v>
      </c>
      <c r="B19" s="30">
        <f>IF(B15&lt;&gt;0,ROUND((B15-1)*B18,2),0)</f>
        <v>312520.82</v>
      </c>
      <c r="C19" s="30">
        <f aca="true" t="shared" si="5" ref="C19:N19">IF(C15&lt;&gt;0,ROUND((C15-1)*C18,2),0)</f>
        <v>254737.15</v>
      </c>
      <c r="D19" s="30">
        <f t="shared" si="5"/>
        <v>182898.11</v>
      </c>
      <c r="E19" s="30">
        <f t="shared" si="5"/>
        <v>1812.81</v>
      </c>
      <c r="F19" s="30">
        <f t="shared" si="5"/>
        <v>299931.32</v>
      </c>
      <c r="G19" s="30">
        <f t="shared" si="5"/>
        <v>427714.19</v>
      </c>
      <c r="H19" s="30">
        <f t="shared" si="5"/>
        <v>87695.08</v>
      </c>
      <c r="I19" s="30">
        <f t="shared" si="5"/>
        <v>219905.08</v>
      </c>
      <c r="J19" s="30">
        <f t="shared" si="5"/>
        <v>187214.41</v>
      </c>
      <c r="K19" s="30">
        <f t="shared" si="5"/>
        <v>129857.95</v>
      </c>
      <c r="L19" s="30">
        <f t="shared" si="5"/>
        <v>224502.45</v>
      </c>
      <c r="M19" s="30">
        <f t="shared" si="5"/>
        <v>139765.12</v>
      </c>
      <c r="N19" s="30">
        <f t="shared" si="5"/>
        <v>56120.37</v>
      </c>
      <c r="O19" s="30">
        <f t="shared" si="4"/>
        <v>2524674.8600000003</v>
      </c>
      <c r="W19" s="62"/>
    </row>
    <row r="20" spans="1:15" ht="18.75" customHeight="1">
      <c r="A20" s="26" t="s">
        <v>36</v>
      </c>
      <c r="B20" s="30">
        <v>41919.6</v>
      </c>
      <c r="C20" s="30">
        <v>30686.04</v>
      </c>
      <c r="D20" s="30">
        <v>19422.57</v>
      </c>
      <c r="E20" s="30">
        <v>7543.64</v>
      </c>
      <c r="F20" s="30">
        <v>22204.22</v>
      </c>
      <c r="G20" s="30">
        <v>31106.8</v>
      </c>
      <c r="H20" s="30">
        <v>4018.3</v>
      </c>
      <c r="I20" s="30">
        <v>21847.3</v>
      </c>
      <c r="J20" s="30">
        <v>25834.45</v>
      </c>
      <c r="K20" s="30">
        <v>34598.65</v>
      </c>
      <c r="L20" s="30">
        <v>35134.49</v>
      </c>
      <c r="M20" s="30">
        <v>15000.92</v>
      </c>
      <c r="N20" s="30">
        <v>8855.3</v>
      </c>
      <c r="O20" s="30">
        <f t="shared" si="4"/>
        <v>298172.27999999997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-77.9</v>
      </c>
      <c r="C23" s="30">
        <v>-153.26</v>
      </c>
      <c r="D23" s="30">
        <v>-1482.57</v>
      </c>
      <c r="E23" s="30">
        <v>-806.3</v>
      </c>
      <c r="F23" s="30">
        <v>0</v>
      </c>
      <c r="G23" s="30">
        <v>-599.9</v>
      </c>
      <c r="H23" s="30">
        <v>-1162.98</v>
      </c>
      <c r="I23" s="30">
        <v>-932.04</v>
      </c>
      <c r="J23" s="30">
        <v>-3149.2</v>
      </c>
      <c r="K23" s="30">
        <v>-5276.68</v>
      </c>
      <c r="L23" s="30">
        <v>-2322.9</v>
      </c>
      <c r="M23" s="30">
        <v>0</v>
      </c>
      <c r="N23" s="30">
        <v>0</v>
      </c>
      <c r="O23" s="30">
        <f t="shared" si="4"/>
        <v>-15963.73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-65648</v>
      </c>
      <c r="C27" s="30">
        <f>+C28+C30+C42+C43+C46-C47</f>
        <v>-67786.4</v>
      </c>
      <c r="D27" s="30">
        <f t="shared" si="6"/>
        <v>-52037.67</v>
      </c>
      <c r="E27" s="30">
        <f t="shared" si="6"/>
        <v>-9952.8</v>
      </c>
      <c r="F27" s="30">
        <f t="shared" si="6"/>
        <v>-34694</v>
      </c>
      <c r="G27" s="30">
        <f t="shared" si="6"/>
        <v>-53948.4</v>
      </c>
      <c r="H27" s="30">
        <f t="shared" si="6"/>
        <v>-31850.399999999998</v>
      </c>
      <c r="I27" s="30">
        <f t="shared" si="6"/>
        <v>-65766.8</v>
      </c>
      <c r="J27" s="30">
        <f t="shared" si="6"/>
        <v>-50314</v>
      </c>
      <c r="K27" s="30">
        <f t="shared" si="6"/>
        <v>-42358.8</v>
      </c>
      <c r="L27" s="30">
        <f t="shared" si="6"/>
        <v>-34007.6</v>
      </c>
      <c r="M27" s="30">
        <f t="shared" si="6"/>
        <v>-20640.4</v>
      </c>
      <c r="N27" s="30">
        <f t="shared" si="6"/>
        <v>-18194</v>
      </c>
      <c r="O27" s="30">
        <f t="shared" si="6"/>
        <v>-547199.27</v>
      </c>
    </row>
    <row r="28" spans="1:15" ht="18.75" customHeight="1">
      <c r="A28" s="26" t="s">
        <v>40</v>
      </c>
      <c r="B28" s="31">
        <f>+B29</f>
        <v>-65648</v>
      </c>
      <c r="C28" s="31">
        <f>+C29</f>
        <v>-67786.4</v>
      </c>
      <c r="D28" s="31">
        <f aca="true" t="shared" si="7" ref="D28:O28">+D29</f>
        <v>-48466</v>
      </c>
      <c r="E28" s="31">
        <f t="shared" si="7"/>
        <v>-9952.8</v>
      </c>
      <c r="F28" s="31">
        <f t="shared" si="7"/>
        <v>-34694</v>
      </c>
      <c r="G28" s="31">
        <f t="shared" si="7"/>
        <v>-53948.4</v>
      </c>
      <c r="H28" s="31">
        <f t="shared" si="7"/>
        <v>-10617.2</v>
      </c>
      <c r="I28" s="31">
        <f t="shared" si="7"/>
        <v>-65766.8</v>
      </c>
      <c r="J28" s="31">
        <f t="shared" si="7"/>
        <v>-50314</v>
      </c>
      <c r="K28" s="31">
        <f t="shared" si="7"/>
        <v>-42358.8</v>
      </c>
      <c r="L28" s="31">
        <f t="shared" si="7"/>
        <v>-34007.6</v>
      </c>
      <c r="M28" s="31">
        <f t="shared" si="7"/>
        <v>-20640.4</v>
      </c>
      <c r="N28" s="31">
        <f t="shared" si="7"/>
        <v>-18194</v>
      </c>
      <c r="O28" s="31">
        <f t="shared" si="7"/>
        <v>-522394.39999999997</v>
      </c>
    </row>
    <row r="29" spans="1:26" ht="18.75" customHeight="1">
      <c r="A29" s="27" t="s">
        <v>41</v>
      </c>
      <c r="B29" s="16">
        <f>ROUND((-B9)*$G$3,2)</f>
        <v>-65648</v>
      </c>
      <c r="C29" s="16">
        <f aca="true" t="shared" si="8" ref="C29:N29">ROUND((-C9)*$G$3,2)</f>
        <v>-67786.4</v>
      </c>
      <c r="D29" s="16">
        <f t="shared" si="8"/>
        <v>-48466</v>
      </c>
      <c r="E29" s="16">
        <f t="shared" si="8"/>
        <v>-9952.8</v>
      </c>
      <c r="F29" s="16">
        <f t="shared" si="8"/>
        <v>-34694</v>
      </c>
      <c r="G29" s="16">
        <f t="shared" si="8"/>
        <v>-53948.4</v>
      </c>
      <c r="H29" s="16">
        <f t="shared" si="8"/>
        <v>-10617.2</v>
      </c>
      <c r="I29" s="16">
        <f t="shared" si="8"/>
        <v>-65766.8</v>
      </c>
      <c r="J29" s="16">
        <f t="shared" si="8"/>
        <v>-50314</v>
      </c>
      <c r="K29" s="16">
        <f t="shared" si="8"/>
        <v>-42358.8</v>
      </c>
      <c r="L29" s="16">
        <f t="shared" si="8"/>
        <v>-34007.6</v>
      </c>
      <c r="M29" s="16">
        <f t="shared" si="8"/>
        <v>-20640.4</v>
      </c>
      <c r="N29" s="16">
        <f t="shared" si="8"/>
        <v>-18194</v>
      </c>
      <c r="O29" s="32">
        <f aca="true" t="shared" si="9" ref="O29:O47">SUM(B29:N29)</f>
        <v>-522394.39999999997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-20222.1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-20222.1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-20222.1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-20222.1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-3571.67</v>
      </c>
      <c r="E42" s="35">
        <v>0</v>
      </c>
      <c r="F42" s="35">
        <v>0</v>
      </c>
      <c r="G42" s="35">
        <v>0</v>
      </c>
      <c r="H42" s="35">
        <v>-1011.1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-4582.77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1072359.23</v>
      </c>
      <c r="C45" s="36">
        <f t="shared" si="11"/>
        <v>787175.05</v>
      </c>
      <c r="D45" s="36">
        <f t="shared" si="11"/>
        <v>679770.5499999998</v>
      </c>
      <c r="E45" s="36">
        <f t="shared" si="11"/>
        <v>199353.50000000003</v>
      </c>
      <c r="F45" s="36">
        <f t="shared" si="11"/>
        <v>742173.0399999999</v>
      </c>
      <c r="G45" s="36">
        <f t="shared" si="11"/>
        <v>1017129.2800000001</v>
      </c>
      <c r="H45" s="36">
        <f t="shared" si="11"/>
        <v>174734.55999999997</v>
      </c>
      <c r="I45" s="36">
        <f t="shared" si="11"/>
        <v>747202.8999999999</v>
      </c>
      <c r="J45" s="36">
        <f t="shared" si="11"/>
        <v>659265.1599999999</v>
      </c>
      <c r="K45" s="36">
        <f t="shared" si="11"/>
        <v>812495.0799999997</v>
      </c>
      <c r="L45" s="36">
        <f t="shared" si="11"/>
        <v>816462.4499999998</v>
      </c>
      <c r="M45" s="36">
        <f t="shared" si="11"/>
        <v>465944.04999999993</v>
      </c>
      <c r="N45" s="36">
        <f t="shared" si="11"/>
        <v>237290.24</v>
      </c>
      <c r="O45" s="36">
        <f>SUM(B45:N45)</f>
        <v>8411355.09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1072359.23</v>
      </c>
      <c r="C51" s="51">
        <f t="shared" si="12"/>
        <v>787175.04</v>
      </c>
      <c r="D51" s="51">
        <f t="shared" si="12"/>
        <v>679770.54</v>
      </c>
      <c r="E51" s="51">
        <f t="shared" si="12"/>
        <v>199353.49</v>
      </c>
      <c r="F51" s="51">
        <f t="shared" si="12"/>
        <v>742173.04</v>
      </c>
      <c r="G51" s="51">
        <f t="shared" si="12"/>
        <v>1017129.28</v>
      </c>
      <c r="H51" s="51">
        <f t="shared" si="12"/>
        <v>174734.56</v>
      </c>
      <c r="I51" s="51">
        <f t="shared" si="12"/>
        <v>747202.9</v>
      </c>
      <c r="J51" s="51">
        <f t="shared" si="12"/>
        <v>659265.17</v>
      </c>
      <c r="K51" s="51">
        <f t="shared" si="12"/>
        <v>812495.09</v>
      </c>
      <c r="L51" s="51">
        <f t="shared" si="12"/>
        <v>816462.45</v>
      </c>
      <c r="M51" s="51">
        <f t="shared" si="12"/>
        <v>465944.05</v>
      </c>
      <c r="N51" s="51">
        <f t="shared" si="12"/>
        <v>237290.25</v>
      </c>
      <c r="O51" s="36">
        <f t="shared" si="12"/>
        <v>8411355.09</v>
      </c>
      <c r="Q51"/>
    </row>
    <row r="52" spans="1:18" ht="18.75" customHeight="1">
      <c r="A52" s="26" t="s">
        <v>57</v>
      </c>
      <c r="B52" s="51">
        <v>884026.91</v>
      </c>
      <c r="C52" s="51">
        <v>574499.13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1458526.04</v>
      </c>
      <c r="P52"/>
      <c r="Q52"/>
      <c r="R52" s="43"/>
    </row>
    <row r="53" spans="1:16" ht="18.75" customHeight="1">
      <c r="A53" s="26" t="s">
        <v>58</v>
      </c>
      <c r="B53" s="51">
        <v>188332.32</v>
      </c>
      <c r="C53" s="51">
        <v>212675.91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401008.23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679770.54</v>
      </c>
      <c r="E54" s="52">
        <v>0</v>
      </c>
      <c r="F54" s="52">
        <v>0</v>
      </c>
      <c r="G54" s="52">
        <v>0</v>
      </c>
      <c r="H54" s="51">
        <v>174734.56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854505.1000000001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199353.49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199353.49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742173.04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742173.04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1017129.28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1017129.28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747202.9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747202.9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659265.17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659265.17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812495.09</v>
      </c>
      <c r="L60" s="31">
        <v>816462.45</v>
      </c>
      <c r="M60" s="52">
        <v>0</v>
      </c>
      <c r="N60" s="52">
        <v>0</v>
      </c>
      <c r="O60" s="36">
        <f t="shared" si="13"/>
        <v>1628957.54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465944.05</v>
      </c>
      <c r="N61" s="52">
        <v>0</v>
      </c>
      <c r="O61" s="36">
        <f t="shared" si="13"/>
        <v>465944.05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237290.25</v>
      </c>
      <c r="O62" s="55">
        <f t="shared" si="13"/>
        <v>237290.25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2021-09-21T14:08:21Z</dcterms:modified>
  <cp:category/>
  <cp:version/>
  <cp:contentType/>
  <cp:contentStatus/>
</cp:coreProperties>
</file>