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<sst xmlns="http://schemas.openxmlformats.org/spreadsheetml/2006/main" count="81" uniqueCount="78">
  <si>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</si>
  <si>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</si>
  <si>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</si>
  <si>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</si>
  <si>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</si>
  <si>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</si>
  <si>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</si>
  <si>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</si>
  <si>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</si>
  <si>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</si>
  <si>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</si>
  <si>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</si>
  <si>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</si>
  <si>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</si>
  <si>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</si>
  <si>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</si>
  <si>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</si>
  <si>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</si>
  <si>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</si>
  <si>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</si>
  <si>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</si>
  <si>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</si>
  <si>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</si>
  <si>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</si>
  <si>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</si>
  <si>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</si>
  <si>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</si>
  <si>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</si>
  <si>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</si>
  <si>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</si>
  <si>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</si>
  <si>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</si>
  <si>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</si>
  <si>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</si>
  <si>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</si>
  <si>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</si>
  <si>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</si>
  <si>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</si>
  <si>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</si>
  <si>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</si>
  <si>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</si>
  <si>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</si>
  <si>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</si>
  <si>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</si>
  <si>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</si>
  <si>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</si>
  <si>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</si>
  <si>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</si>
  <si>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</si>
  <si>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</si>
  <si>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</si>
  <si>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</si>
  <si>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</si>
  <si>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</si>
  <si>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</si>
  <si>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</si>
  <si>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</si>
  <si>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</si>
  <si>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</si>
  <si>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</si>
  <si>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</si>
  <si>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</si>
  <si>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</si>
  <si>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</si>
  <si>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</si>
  <si>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</si>
  <si>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</si>
  <si>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</si>
  <si>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</si>
  <si>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</si>
  <si>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</si>
  <si>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</si>
  <si>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17/09/21 - VENCIMENTO 24/09/21</t>
  </si>
  <si>
    <t>5.2.10. Maggi Adm. de Consórcios LTDA</t>
  </si>
  <si>
    <t>5.3. Revisão de Remuneração pelo Transporte Coletivo (1)</t>
  </si>
  <si>
    <t>5.4. Revisão de Remuneração pelo Serviço Atende (2)</t>
  </si>
  <si>
    <t>Nota: (1) Revisões do período de 19/03 a 03/12/20, lotes D3 e D7.</t>
  </si>
  <si>
    <t xml:space="preserve">          (2) Revisão de remuneração do serviço atende, período de maio a agosto/21.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</si>
</sst>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164" fontId="0" fillId="0" borderId="0" xfId="53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331018</v>
      </c>
      <c r="C7" s="9">
        <f t="shared" si="0"/>
        <v>238601</v>
      </c>
      <c r="D7" s="9">
        <f t="shared" si="0"/>
        <v>251536</v>
      </c>
      <c r="E7" s="9">
        <f t="shared" si="0"/>
        <v>55806</v>
      </c>
      <c r="F7" s="9">
        <f t="shared" si="0"/>
        <v>190286</v>
      </c>
      <c r="G7" s="9">
        <f t="shared" si="0"/>
        <v>304285</v>
      </c>
      <c r="H7" s="9">
        <f t="shared" si="0"/>
        <v>43636</v>
      </c>
      <c r="I7" s="9">
        <f t="shared" si="0"/>
        <v>240383</v>
      </c>
      <c r="J7" s="9">
        <f t="shared" si="0"/>
        <v>212054</v>
      </c>
      <c r="K7" s="9">
        <f t="shared" si="0"/>
        <v>302236</v>
      </c>
      <c r="L7" s="9">
        <f t="shared" si="0"/>
        <v>224821</v>
      </c>
      <c r="M7" s="9">
        <f t="shared" si="0"/>
        <v>110304</v>
      </c>
      <c r="N7" s="9">
        <f t="shared" si="0"/>
        <v>70295</v>
      </c>
      <c r="O7" s="9">
        <f t="shared" si="0"/>
        <v>2575261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16126</v>
      </c>
      <c r="C8" s="11">
        <f t="shared" si="1"/>
        <v>16145</v>
      </c>
      <c r="D8" s="11">
        <f t="shared" si="1"/>
        <v>11715</v>
      </c>
      <c r="E8" s="11">
        <f t="shared" si="1"/>
        <v>2499</v>
      </c>
      <c r="F8" s="11">
        <f t="shared" si="1"/>
        <v>8695</v>
      </c>
      <c r="G8" s="11">
        <f t="shared" si="1"/>
        <v>12879</v>
      </c>
      <c r="H8" s="11">
        <f t="shared" si="1"/>
        <v>2489</v>
      </c>
      <c r="I8" s="11">
        <f t="shared" si="1"/>
        <v>15958</v>
      </c>
      <c r="J8" s="11">
        <f t="shared" si="1"/>
        <v>12253</v>
      </c>
      <c r="K8" s="11">
        <f t="shared" si="1"/>
        <v>10132</v>
      </c>
      <c r="L8" s="11">
        <f t="shared" si="1"/>
        <v>8030</v>
      </c>
      <c r="M8" s="11">
        <f t="shared" si="1"/>
        <v>5095</v>
      </c>
      <c r="N8" s="11">
        <f t="shared" si="1"/>
        <v>4343</v>
      </c>
      <c r="O8" s="11">
        <f t="shared" si="1"/>
        <v>126359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16126</v>
      </c>
      <c r="C9" s="11">
        <v>16145</v>
      </c>
      <c r="D9" s="11">
        <v>11715</v>
      </c>
      <c r="E9" s="11">
        <v>2499</v>
      </c>
      <c r="F9" s="11">
        <v>8695</v>
      </c>
      <c r="G9" s="11">
        <v>12879</v>
      </c>
      <c r="H9" s="11">
        <v>2489</v>
      </c>
      <c r="I9" s="11">
        <v>15958</v>
      </c>
      <c r="J9" s="11">
        <v>12253</v>
      </c>
      <c r="K9" s="11">
        <v>10117</v>
      </c>
      <c r="L9" s="11">
        <v>8030</v>
      </c>
      <c r="M9" s="11">
        <v>5092</v>
      </c>
      <c r="N9" s="11">
        <v>4342</v>
      </c>
      <c r="O9" s="11">
        <f>SUM(B9:N9)</f>
        <v>126340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15</v>
      </c>
      <c r="L10" s="13">
        <v>0</v>
      </c>
      <c r="M10" s="13">
        <v>3</v>
      </c>
      <c r="N10" s="13">
        <v>1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314892</v>
      </c>
      <c r="C11" s="13">
        <v>222456</v>
      </c>
      <c r="D11" s="13">
        <v>239821</v>
      </c>
      <c r="E11" s="13">
        <v>53307</v>
      </c>
      <c r="F11" s="13">
        <v>181591</v>
      </c>
      <c r="G11" s="13">
        <v>291406</v>
      </c>
      <c r="H11" s="13">
        <v>41147</v>
      </c>
      <c r="I11" s="13">
        <v>224425</v>
      </c>
      <c r="J11" s="13">
        <v>199801</v>
      </c>
      <c r="K11" s="13">
        <v>292104</v>
      </c>
      <c r="L11" s="13">
        <v>216791</v>
      </c>
      <c r="M11" s="13">
        <v>105209</v>
      </c>
      <c r="N11" s="13">
        <v>65952</v>
      </c>
      <c r="O11" s="11">
        <f>SUM(B11:N11)</f>
        <v>2448902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1.430020764641913</v>
      </c>
      <c r="C15" s="19">
        <v>1.467829560755487</v>
      </c>
      <c r="D15" s="19">
        <v>1.392383425129102</v>
      </c>
      <c r="E15" s="19">
        <v>1.026997574016575</v>
      </c>
      <c r="F15" s="19">
        <v>1.640974398617824</v>
      </c>
      <c r="G15" s="19">
        <v>1.731646513376238</v>
      </c>
      <c r="H15" s="19">
        <v>1.748775578246357</v>
      </c>
      <c r="I15" s="19">
        <v>1.40618267722485</v>
      </c>
      <c r="J15" s="19">
        <v>1.396159379274898</v>
      </c>
      <c r="K15" s="19">
        <v>1.229930355287837</v>
      </c>
      <c r="L15" s="19">
        <v>1.409632887499097</v>
      </c>
      <c r="M15" s="19">
        <v>1.459702108588172</v>
      </c>
      <c r="N15" s="19">
        <v>1.317841689180501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71</v>
      </c>
      <c r="B17" s="24">
        <f>B18+B19+B20+B21+B22+B23+B24+B25</f>
        <v>1142489.3399999999</v>
      </c>
      <c r="C17" s="24">
        <f aca="true" t="shared" si="2" ref="C17:N17">C18+C19+C20+C21+C22+C23+C24+C25</f>
        <v>861127.4299999999</v>
      </c>
      <c r="D17" s="24">
        <f t="shared" si="2"/>
        <v>747331.7599999999</v>
      </c>
      <c r="E17" s="24">
        <f t="shared" si="2"/>
        <v>212378.79</v>
      </c>
      <c r="F17" s="24">
        <f t="shared" si="2"/>
        <v>775664.21</v>
      </c>
      <c r="G17" s="24">
        <f t="shared" si="2"/>
        <v>1074028.92</v>
      </c>
      <c r="H17" s="24">
        <f t="shared" si="2"/>
        <v>205199.56</v>
      </c>
      <c r="I17" s="24">
        <f t="shared" si="2"/>
        <v>825680.6100000001</v>
      </c>
      <c r="J17" s="24">
        <f t="shared" si="2"/>
        <v>722425.5299999998</v>
      </c>
      <c r="K17" s="24">
        <f t="shared" si="2"/>
        <v>871768.9899999999</v>
      </c>
      <c r="L17" s="24">
        <f t="shared" si="2"/>
        <v>848083.6499999999</v>
      </c>
      <c r="M17" s="24">
        <f t="shared" si="2"/>
        <v>496795.92</v>
      </c>
      <c r="N17" s="24">
        <f t="shared" si="2"/>
        <v>256002.92</v>
      </c>
      <c r="O17" s="24">
        <f>O18+O19+O20+O21+O22+O23+O24+O25</f>
        <v>9038977.629999999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744558.79</v>
      </c>
      <c r="C18" s="30">
        <f t="shared" si="3"/>
        <v>554293.98</v>
      </c>
      <c r="D18" s="30">
        <f t="shared" si="3"/>
        <v>512328.52</v>
      </c>
      <c r="E18" s="30">
        <f t="shared" si="3"/>
        <v>194450.43</v>
      </c>
      <c r="F18" s="30">
        <f t="shared" si="3"/>
        <v>449074.96</v>
      </c>
      <c r="G18" s="30">
        <f t="shared" si="3"/>
        <v>590312.9</v>
      </c>
      <c r="H18" s="30">
        <f t="shared" si="3"/>
        <v>113510.33</v>
      </c>
      <c r="I18" s="30">
        <f t="shared" si="3"/>
        <v>553986.66</v>
      </c>
      <c r="J18" s="30">
        <f t="shared" si="3"/>
        <v>491880.46</v>
      </c>
      <c r="K18" s="30">
        <f t="shared" si="3"/>
        <v>663136.01</v>
      </c>
      <c r="L18" s="30">
        <f t="shared" si="3"/>
        <v>561423</v>
      </c>
      <c r="M18" s="30">
        <f t="shared" si="3"/>
        <v>318204.98</v>
      </c>
      <c r="N18" s="30">
        <f t="shared" si="3"/>
        <v>183259.07</v>
      </c>
      <c r="O18" s="30">
        <f aca="true" t="shared" si="4" ref="O18:O25">SUM(B18:N18)</f>
        <v>5930420.09</v>
      </c>
    </row>
    <row r="19" spans="1:23" ht="18.75" customHeight="1">
      <c r="A19" s="26" t="s">
        <v>35</v>
      </c>
      <c r="B19" s="30">
        <f>IF(B15&lt;&gt;0,ROUND((B15-1)*B18,2),0)</f>
        <v>320175.74</v>
      </c>
      <c r="C19" s="30">
        <f aca="true" t="shared" si="5" ref="C19:N19">IF(C15&lt;&gt;0,ROUND((C15-1)*C18,2),0)</f>
        <v>259315.11</v>
      </c>
      <c r="D19" s="30">
        <f t="shared" si="5"/>
        <v>201029.22</v>
      </c>
      <c r="E19" s="30">
        <f t="shared" si="5"/>
        <v>5249.69</v>
      </c>
      <c r="F19" s="30">
        <f t="shared" si="5"/>
        <v>287845.55</v>
      </c>
      <c r="G19" s="30">
        <f t="shared" si="5"/>
        <v>431900.38</v>
      </c>
      <c r="H19" s="30">
        <f t="shared" si="5"/>
        <v>84993.76</v>
      </c>
      <c r="I19" s="30">
        <f t="shared" si="5"/>
        <v>225019.78</v>
      </c>
      <c r="J19" s="30">
        <f t="shared" si="5"/>
        <v>194863.06</v>
      </c>
      <c r="K19" s="30">
        <f t="shared" si="5"/>
        <v>152475.1</v>
      </c>
      <c r="L19" s="30">
        <f t="shared" si="5"/>
        <v>229977.32</v>
      </c>
      <c r="M19" s="30">
        <f t="shared" si="5"/>
        <v>146279.5</v>
      </c>
      <c r="N19" s="30">
        <f t="shared" si="5"/>
        <v>58247.37</v>
      </c>
      <c r="O19" s="30">
        <f t="shared" si="4"/>
        <v>2597371.58</v>
      </c>
      <c r="W19" s="62"/>
    </row>
    <row r="20" spans="1:15" ht="18.75" customHeight="1">
      <c r="A20" s="26" t="s">
        <v>36</v>
      </c>
      <c r="B20" s="30">
        <v>42279.01</v>
      </c>
      <c r="C20" s="30">
        <v>30938.35</v>
      </c>
      <c r="D20" s="30">
        <v>19774.27</v>
      </c>
      <c r="E20" s="30">
        <v>7447.42</v>
      </c>
      <c r="F20" s="30">
        <v>21997.52</v>
      </c>
      <c r="G20" s="30">
        <v>32001.63</v>
      </c>
      <c r="H20" s="30">
        <v>3947.55</v>
      </c>
      <c r="I20" s="30">
        <v>22599.05</v>
      </c>
      <c r="J20" s="30">
        <v>26045.57</v>
      </c>
      <c r="K20" s="30">
        <v>35189.1</v>
      </c>
      <c r="L20" s="30">
        <v>34777.24</v>
      </c>
      <c r="M20" s="30">
        <v>14956.89</v>
      </c>
      <c r="N20" s="30">
        <v>8709.5</v>
      </c>
      <c r="O20" s="30">
        <f t="shared" si="4"/>
        <v>300663.10000000003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-293.73</v>
      </c>
      <c r="C22" s="30">
        <v>0</v>
      </c>
      <c r="D22" s="30">
        <v>-3958.53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-3030.67</v>
      </c>
      <c r="K22" s="30">
        <v>-312.4</v>
      </c>
      <c r="L22" s="30">
        <v>0</v>
      </c>
      <c r="M22" s="30">
        <v>0</v>
      </c>
      <c r="N22" s="30">
        <v>0</v>
      </c>
      <c r="O22" s="30">
        <f t="shared" si="4"/>
        <v>-9498.17</v>
      </c>
    </row>
    <row r="23" spans="1:26" ht="18.75" customHeight="1">
      <c r="A23" s="26" t="s">
        <v>68</v>
      </c>
      <c r="B23" s="30">
        <v>0</v>
      </c>
      <c r="C23" s="30">
        <v>0</v>
      </c>
      <c r="D23" s="30">
        <v>-702.27</v>
      </c>
      <c r="E23" s="30">
        <v>-733</v>
      </c>
      <c r="F23" s="30">
        <v>0</v>
      </c>
      <c r="G23" s="30">
        <v>-514.2</v>
      </c>
      <c r="H23" s="30">
        <v>-1246.05</v>
      </c>
      <c r="I23" s="30">
        <v>-388.35</v>
      </c>
      <c r="J23" s="30">
        <v>-2834.28</v>
      </c>
      <c r="K23" s="30">
        <v>-4512.95</v>
      </c>
      <c r="L23" s="30">
        <v>-2013.18</v>
      </c>
      <c r="M23" s="30">
        <v>-69.7</v>
      </c>
      <c r="N23" s="30">
        <v>0</v>
      </c>
      <c r="O23" s="30">
        <f t="shared" si="4"/>
        <v>-13013.98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32997.65</v>
      </c>
      <c r="C25" s="30">
        <v>13808.11</v>
      </c>
      <c r="D25" s="30">
        <v>17474.61</v>
      </c>
      <c r="E25" s="30">
        <v>4578.31</v>
      </c>
      <c r="F25" s="30">
        <v>15507.11</v>
      </c>
      <c r="G25" s="30">
        <v>18942.27</v>
      </c>
      <c r="H25" s="30">
        <v>4364</v>
      </c>
      <c r="I25" s="30">
        <v>23077.53</v>
      </c>
      <c r="J25" s="30">
        <v>14115.45</v>
      </c>
      <c r="K25" s="30">
        <v>24408.19</v>
      </c>
      <c r="L25" s="30">
        <v>22533.33</v>
      </c>
      <c r="M25" s="30">
        <v>16038.31</v>
      </c>
      <c r="N25" s="30">
        <v>4401.04</v>
      </c>
      <c r="O25" s="30">
        <f t="shared" si="4"/>
        <v>212245.91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-42324.2</v>
      </c>
      <c r="C27" s="30">
        <f>+C28+C30+C42+C43+C46-C47</f>
        <v>-59873.13</v>
      </c>
      <c r="D27" s="30">
        <f t="shared" si="6"/>
        <v>-36391.56</v>
      </c>
      <c r="E27" s="30">
        <f t="shared" si="6"/>
        <v>-3231.1600000000008</v>
      </c>
      <c r="F27" s="30">
        <f t="shared" si="6"/>
        <v>-17707.68</v>
      </c>
      <c r="G27" s="30">
        <f t="shared" si="6"/>
        <v>-25929.079999999998</v>
      </c>
      <c r="H27" s="30">
        <f t="shared" si="6"/>
        <v>-22711.140000000003</v>
      </c>
      <c r="I27" s="30">
        <f t="shared" si="6"/>
        <v>-19665.659999999996</v>
      </c>
      <c r="J27" s="30">
        <f t="shared" si="6"/>
        <v>-22629.189999999995</v>
      </c>
      <c r="K27" s="30">
        <f t="shared" si="6"/>
        <v>36227.17999999999</v>
      </c>
      <c r="L27" s="30">
        <f t="shared" si="6"/>
        <v>-17747.08</v>
      </c>
      <c r="M27" s="30">
        <f t="shared" si="6"/>
        <v>-11523.519999999999</v>
      </c>
      <c r="N27" s="30">
        <f t="shared" si="6"/>
        <v>-15096.91</v>
      </c>
      <c r="O27" s="30">
        <f t="shared" si="6"/>
        <v>-258603.13</v>
      </c>
    </row>
    <row r="28" spans="1:15" ht="18.75" customHeight="1">
      <c r="A28" s="26" t="s">
        <v>40</v>
      </c>
      <c r="B28" s="31">
        <f>+B29</f>
        <v>-70954.4</v>
      </c>
      <c r="C28" s="31">
        <f>+C29</f>
        <v>-71038</v>
      </c>
      <c r="D28" s="31">
        <f aca="true" t="shared" si="7" ref="D28:O28">+D29</f>
        <v>-51546</v>
      </c>
      <c r="E28" s="31">
        <f t="shared" si="7"/>
        <v>-10995.6</v>
      </c>
      <c r="F28" s="31">
        <f t="shared" si="7"/>
        <v>-38258</v>
      </c>
      <c r="G28" s="31">
        <f t="shared" si="7"/>
        <v>-56667.6</v>
      </c>
      <c r="H28" s="31">
        <f t="shared" si="7"/>
        <v>-10951.6</v>
      </c>
      <c r="I28" s="31">
        <f t="shared" si="7"/>
        <v>-70215.2</v>
      </c>
      <c r="J28" s="31">
        <f t="shared" si="7"/>
        <v>-53913.2</v>
      </c>
      <c r="K28" s="31">
        <f t="shared" si="7"/>
        <v>-44514.8</v>
      </c>
      <c r="L28" s="31">
        <f t="shared" si="7"/>
        <v>-35332</v>
      </c>
      <c r="M28" s="31">
        <f t="shared" si="7"/>
        <v>-22404.8</v>
      </c>
      <c r="N28" s="31">
        <f t="shared" si="7"/>
        <v>-19104.8</v>
      </c>
      <c r="O28" s="31">
        <f t="shared" si="7"/>
        <v>-555896</v>
      </c>
    </row>
    <row r="29" spans="1:26" ht="18.75" customHeight="1">
      <c r="A29" s="27" t="s">
        <v>41</v>
      </c>
      <c r="B29" s="16">
        <f>ROUND((-B9)*$G$3,2)</f>
        <v>-70954.4</v>
      </c>
      <c r="C29" s="16">
        <f aca="true" t="shared" si="8" ref="C29:N29">ROUND((-C9)*$G$3,2)</f>
        <v>-71038</v>
      </c>
      <c r="D29" s="16">
        <f t="shared" si="8"/>
        <v>-51546</v>
      </c>
      <c r="E29" s="16">
        <f t="shared" si="8"/>
        <v>-10995.6</v>
      </c>
      <c r="F29" s="16">
        <f t="shared" si="8"/>
        <v>-38258</v>
      </c>
      <c r="G29" s="16">
        <f t="shared" si="8"/>
        <v>-56667.6</v>
      </c>
      <c r="H29" s="16">
        <f t="shared" si="8"/>
        <v>-10951.6</v>
      </c>
      <c r="I29" s="16">
        <f t="shared" si="8"/>
        <v>-70215.2</v>
      </c>
      <c r="J29" s="16">
        <f t="shared" si="8"/>
        <v>-53913.2</v>
      </c>
      <c r="K29" s="16">
        <f t="shared" si="8"/>
        <v>-44514.8</v>
      </c>
      <c r="L29" s="16">
        <f t="shared" si="8"/>
        <v>-35332</v>
      </c>
      <c r="M29" s="16">
        <f t="shared" si="8"/>
        <v>-22404.8</v>
      </c>
      <c r="N29" s="16">
        <f t="shared" si="8"/>
        <v>-19104.8</v>
      </c>
      <c r="O29" s="32">
        <f aca="true" t="shared" si="9" ref="O29:O47">SUM(B29:N29)</f>
        <v>-555896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-20083.56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-20083.56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73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-20083.56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-20083.56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74</v>
      </c>
      <c r="B42" s="35">
        <v>0</v>
      </c>
      <c r="C42" s="35">
        <v>0</v>
      </c>
      <c r="D42" s="35">
        <v>-3649.29</v>
      </c>
      <c r="E42" s="35">
        <v>0</v>
      </c>
      <c r="F42" s="35">
        <v>0</v>
      </c>
      <c r="G42" s="35">
        <v>0</v>
      </c>
      <c r="H42" s="35">
        <v>-1004.18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-4653.47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75</v>
      </c>
      <c r="B43" s="35">
        <v>28630.2</v>
      </c>
      <c r="C43" s="35">
        <v>11164.87</v>
      </c>
      <c r="D43" s="35">
        <v>18803.73</v>
      </c>
      <c r="E43" s="35">
        <v>7764.44</v>
      </c>
      <c r="F43" s="35">
        <v>20550.32</v>
      </c>
      <c r="G43" s="35">
        <v>30738.52</v>
      </c>
      <c r="H43" s="35">
        <v>9328.2</v>
      </c>
      <c r="I43" s="35">
        <v>50549.54</v>
      </c>
      <c r="J43" s="35">
        <v>31284.010000000002</v>
      </c>
      <c r="K43" s="35">
        <v>80741.98</v>
      </c>
      <c r="L43" s="35">
        <v>17584.92</v>
      </c>
      <c r="M43" s="35">
        <v>10881.28</v>
      </c>
      <c r="N43" s="35">
        <v>4007.89</v>
      </c>
      <c r="O43" s="33">
        <f t="shared" si="9"/>
        <v>322029.9</v>
      </c>
      <c r="P43"/>
      <c r="Q43" s="68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52</v>
      </c>
      <c r="B45" s="36">
        <f aca="true" t="shared" si="11" ref="B45:N45">+B17+B27</f>
        <v>1100165.14</v>
      </c>
      <c r="C45" s="36">
        <f t="shared" si="11"/>
        <v>801254.2999999999</v>
      </c>
      <c r="D45" s="36">
        <f t="shared" si="11"/>
        <v>710940.2</v>
      </c>
      <c r="E45" s="36">
        <f t="shared" si="11"/>
        <v>209147.63</v>
      </c>
      <c r="F45" s="36">
        <f t="shared" si="11"/>
        <v>757956.5299999999</v>
      </c>
      <c r="G45" s="36">
        <f t="shared" si="11"/>
        <v>1048099.84</v>
      </c>
      <c r="H45" s="36">
        <f t="shared" si="11"/>
        <v>182488.41999999998</v>
      </c>
      <c r="I45" s="36">
        <f t="shared" si="11"/>
        <v>806014.9500000001</v>
      </c>
      <c r="J45" s="36">
        <f t="shared" si="11"/>
        <v>699796.3399999999</v>
      </c>
      <c r="K45" s="36">
        <f t="shared" si="11"/>
        <v>907996.1699999999</v>
      </c>
      <c r="L45" s="36">
        <f t="shared" si="11"/>
        <v>830336.57</v>
      </c>
      <c r="M45" s="36">
        <f t="shared" si="11"/>
        <v>485272.39999999997</v>
      </c>
      <c r="N45" s="36">
        <f t="shared" si="11"/>
        <v>240906.01</v>
      </c>
      <c r="O45" s="36">
        <f>SUM(B45:N45)</f>
        <v>8780374.5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53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55</v>
      </c>
      <c r="B51" s="51">
        <f aca="true" t="shared" si="12" ref="B51:O51">SUM(B52:B62)</f>
        <v>1100165.1400000001</v>
      </c>
      <c r="C51" s="51">
        <f t="shared" si="12"/>
        <v>801254.2999999999</v>
      </c>
      <c r="D51" s="51">
        <f t="shared" si="12"/>
        <v>710940.21</v>
      </c>
      <c r="E51" s="51">
        <f t="shared" si="12"/>
        <v>209147.63</v>
      </c>
      <c r="F51" s="51">
        <f t="shared" si="12"/>
        <v>757956.53</v>
      </c>
      <c r="G51" s="51">
        <f t="shared" si="12"/>
        <v>1048099.84</v>
      </c>
      <c r="H51" s="51">
        <f t="shared" si="12"/>
        <v>182488.42</v>
      </c>
      <c r="I51" s="51">
        <f t="shared" si="12"/>
        <v>806014.96</v>
      </c>
      <c r="J51" s="51">
        <f t="shared" si="12"/>
        <v>699796.34</v>
      </c>
      <c r="K51" s="51">
        <f t="shared" si="12"/>
        <v>907996.16</v>
      </c>
      <c r="L51" s="51">
        <f t="shared" si="12"/>
        <v>830336.58</v>
      </c>
      <c r="M51" s="51">
        <f t="shared" si="12"/>
        <v>485272.4</v>
      </c>
      <c r="N51" s="51">
        <f t="shared" si="12"/>
        <v>240906.01</v>
      </c>
      <c r="O51" s="36">
        <f t="shared" si="12"/>
        <v>8780374.52</v>
      </c>
      <c r="Q51"/>
    </row>
    <row r="52" spans="1:18" ht="18.75" customHeight="1">
      <c r="A52" s="26" t="s">
        <v>56</v>
      </c>
      <c r="B52" s="51">
        <v>911982.18</v>
      </c>
      <c r="C52" s="51">
        <v>587776.94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1499759.12</v>
      </c>
      <c r="P52"/>
      <c r="Q52"/>
      <c r="R52" s="43"/>
    </row>
    <row r="53" spans="1:16" ht="18.75" customHeight="1">
      <c r="A53" s="26" t="s">
        <v>57</v>
      </c>
      <c r="B53" s="51">
        <v>188182.96</v>
      </c>
      <c r="C53" s="51">
        <v>213477.36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401660.31999999995</v>
      </c>
      <c r="P53"/>
    </row>
    <row r="54" spans="1:17" ht="18.75" customHeight="1">
      <c r="A54" s="26" t="s">
        <v>58</v>
      </c>
      <c r="B54" s="52">
        <v>0</v>
      </c>
      <c r="C54" s="52">
        <v>0</v>
      </c>
      <c r="D54" s="31">
        <v>710940.21</v>
      </c>
      <c r="E54" s="52">
        <v>0</v>
      </c>
      <c r="F54" s="52">
        <v>0</v>
      </c>
      <c r="G54" s="52">
        <v>0</v>
      </c>
      <c r="H54" s="51">
        <v>182488.42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893428.63</v>
      </c>
      <c r="Q54"/>
    </row>
    <row r="55" spans="1:18" ht="18.75" customHeight="1">
      <c r="A55" s="26" t="s">
        <v>59</v>
      </c>
      <c r="B55" s="52">
        <v>0</v>
      </c>
      <c r="C55" s="52">
        <v>0</v>
      </c>
      <c r="D55" s="52">
        <v>0</v>
      </c>
      <c r="E55" s="31">
        <v>209147.63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209147.63</v>
      </c>
      <c r="R55"/>
    </row>
    <row r="56" spans="1:19" ht="18.75" customHeight="1">
      <c r="A56" s="26" t="s">
        <v>60</v>
      </c>
      <c r="B56" s="52">
        <v>0</v>
      </c>
      <c r="C56" s="52">
        <v>0</v>
      </c>
      <c r="D56" s="52">
        <v>0</v>
      </c>
      <c r="E56" s="52">
        <v>0</v>
      </c>
      <c r="F56" s="31">
        <v>757956.53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757956.53</v>
      </c>
      <c r="S56"/>
    </row>
    <row r="57" spans="1:20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1048099.84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1048099.84</v>
      </c>
      <c r="T57"/>
    </row>
    <row r="58" spans="1:21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806014.96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806014.96</v>
      </c>
      <c r="U58"/>
    </row>
    <row r="59" spans="1:22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699796.34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699796.34</v>
      </c>
      <c r="V59"/>
    </row>
    <row r="60" spans="1:23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907996.16</v>
      </c>
      <c r="L60" s="31">
        <v>830336.58</v>
      </c>
      <c r="M60" s="52">
        <v>0</v>
      </c>
      <c r="N60" s="52">
        <v>0</v>
      </c>
      <c r="O60" s="36">
        <f t="shared" si="13"/>
        <v>1738332.74</v>
      </c>
      <c r="P60"/>
      <c r="W60"/>
    </row>
    <row r="61" spans="1:25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485272.4</v>
      </c>
      <c r="N61" s="52">
        <v>0</v>
      </c>
      <c r="O61" s="36">
        <f t="shared" si="13"/>
        <v>485272.4</v>
      </c>
      <c r="R61"/>
      <c r="Y61"/>
    </row>
    <row r="62" spans="1:26" ht="18.75" customHeight="1">
      <c r="A62" s="38" t="s">
        <v>66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240906.01</v>
      </c>
      <c r="O62" s="55">
        <f t="shared" si="13"/>
        <v>240906.01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 t="s">
        <v>77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28630.2</v>
      </c>
      <c r="C104">
        <v>11164.87</v>
      </c>
      <c r="D104">
        <v>18803.73</v>
      </c>
      <c r="E104">
        <v>7764.44</v>
      </c>
      <c r="F104">
        <v>20550.32</v>
      </c>
      <c r="G104">
        <v>30738.52</v>
      </c>
      <c r="H104">
        <v>9328.2</v>
      </c>
      <c r="I104">
        <v>50549.54</v>
      </c>
      <c r="J104">
        <v>32382.38</v>
      </c>
      <c r="K104">
        <v>80741.98</v>
      </c>
      <c r="L104">
        <v>17584.92</v>
      </c>
      <c r="M104">
        <v>10881.28</v>
      </c>
      <c r="N104">
        <v>4007.89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2021-09-23T19:15:45Z</dcterms:modified>
  <cp:category/>
  <cp:version/>
  <cp:contentType/>
  <cp:contentStatus/>
</cp:coreProperties>
</file>