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<sst xmlns="http://schemas.openxmlformats.org/spreadsheetml/2006/main" count="80" uniqueCount="77">
  <si>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</si>
  <si>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</si>
  <si>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</si>
  <si>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</si>
  <si>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</si>
  <si>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</si>
  <si>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</si>
  <si>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</si>
  <si>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</si>
  <si>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</si>
  <si>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</si>
  <si>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</si>
  <si>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</si>
  <si>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</si>
  <si>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</si>
  <si>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</si>
  <si>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</si>
  <si>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</si>
  <si>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</si>
  <si>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</si>
  <si>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</si>
  <si>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</si>
  <si>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</si>
  <si>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</si>
  <si>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</si>
  <si>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</si>
  <si>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</si>
  <si>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</si>
  <si>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</si>
  <si>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</si>
  <si>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</si>
  <si>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</si>
  <si>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</si>
  <si>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</si>
  <si>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</si>
  <si>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</si>
  <si>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</si>
  <si>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</si>
  <si>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</si>
  <si>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</si>
  <si>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</si>
  <si>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</si>
  <si>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</si>
  <si>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</si>
  <si>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</si>
  <si>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</si>
  <si>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</si>
  <si>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</si>
  <si>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</si>
  <si>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</si>
  <si>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</si>
  <si>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</si>
  <si>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</si>
  <si>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</si>
  <si>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</si>
  <si>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</si>
  <si>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</si>
  <si>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</si>
  <si>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</si>
  <si>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</si>
  <si>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</si>
  <si>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</si>
  <si>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</si>
  <si>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</si>
  <si>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</si>
  <si>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</si>
  <si>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</si>
  <si>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</si>
  <si>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</si>
  <si>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</si>
  <si>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</si>
  <si>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</si>
  <si>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</si>
  <si>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</si>
  <si>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21/09/21 - VENCIMENTO 28/09/21</t>
  </si>
  <si>
    <t>5.2.10. Maggi Adm. de Consórcios LTDA</t>
  </si>
  <si>
    <t>5.3. Revisão de Remuneração pelo Transporte Coletivo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</si>
</sst>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7" sqref="A1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335340</v>
      </c>
      <c r="C7" s="9">
        <f t="shared" si="0"/>
        <v>239701</v>
      </c>
      <c r="D7" s="9">
        <f t="shared" si="0"/>
        <v>250034</v>
      </c>
      <c r="E7" s="9">
        <f t="shared" si="0"/>
        <v>54150</v>
      </c>
      <c r="F7" s="9">
        <f t="shared" si="0"/>
        <v>182487</v>
      </c>
      <c r="G7" s="9">
        <f t="shared" si="0"/>
        <v>303242</v>
      </c>
      <c r="H7" s="9">
        <f t="shared" si="0"/>
        <v>42652</v>
      </c>
      <c r="I7" s="9">
        <f t="shared" si="0"/>
        <v>239830</v>
      </c>
      <c r="J7" s="9">
        <f t="shared" si="0"/>
        <v>210390</v>
      </c>
      <c r="K7" s="9">
        <f t="shared" si="0"/>
        <v>307886</v>
      </c>
      <c r="L7" s="9">
        <f t="shared" si="0"/>
        <v>226225</v>
      </c>
      <c r="M7" s="9">
        <f t="shared" si="0"/>
        <v>110313</v>
      </c>
      <c r="N7" s="9">
        <f t="shared" si="0"/>
        <v>69881</v>
      </c>
      <c r="O7" s="9">
        <f t="shared" si="0"/>
        <v>2572131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15706</v>
      </c>
      <c r="C8" s="11">
        <f t="shared" si="1"/>
        <v>15625</v>
      </c>
      <c r="D8" s="11">
        <f t="shared" si="1"/>
        <v>11624</v>
      </c>
      <c r="E8" s="11">
        <f t="shared" si="1"/>
        <v>2179</v>
      </c>
      <c r="F8" s="11">
        <f t="shared" si="1"/>
        <v>7978</v>
      </c>
      <c r="G8" s="11">
        <f t="shared" si="1"/>
        <v>12238</v>
      </c>
      <c r="H8" s="11">
        <f t="shared" si="1"/>
        <v>2368</v>
      </c>
      <c r="I8" s="11">
        <f t="shared" si="1"/>
        <v>15251</v>
      </c>
      <c r="J8" s="11">
        <f t="shared" si="1"/>
        <v>11836</v>
      </c>
      <c r="K8" s="11">
        <f t="shared" si="1"/>
        <v>9560</v>
      </c>
      <c r="L8" s="11">
        <f t="shared" si="1"/>
        <v>8117</v>
      </c>
      <c r="M8" s="11">
        <f t="shared" si="1"/>
        <v>4943</v>
      </c>
      <c r="N8" s="11">
        <f t="shared" si="1"/>
        <v>4186</v>
      </c>
      <c r="O8" s="11">
        <f t="shared" si="1"/>
        <v>121611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15706</v>
      </c>
      <c r="C9" s="11">
        <v>15625</v>
      </c>
      <c r="D9" s="11">
        <v>11624</v>
      </c>
      <c r="E9" s="11">
        <v>2179</v>
      </c>
      <c r="F9" s="11">
        <v>7978</v>
      </c>
      <c r="G9" s="11">
        <v>12238</v>
      </c>
      <c r="H9" s="11">
        <v>2368</v>
      </c>
      <c r="I9" s="11">
        <v>15251</v>
      </c>
      <c r="J9" s="11">
        <v>11836</v>
      </c>
      <c r="K9" s="11">
        <v>9545</v>
      </c>
      <c r="L9" s="11">
        <v>8117</v>
      </c>
      <c r="M9" s="11">
        <v>4934</v>
      </c>
      <c r="N9" s="11">
        <v>4185</v>
      </c>
      <c r="O9" s="11">
        <f>SUM(B9:N9)</f>
        <v>121586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15</v>
      </c>
      <c r="L10" s="13">
        <v>0</v>
      </c>
      <c r="M10" s="13">
        <v>9</v>
      </c>
      <c r="N10" s="13">
        <v>1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319634</v>
      </c>
      <c r="C11" s="13">
        <v>224076</v>
      </c>
      <c r="D11" s="13">
        <v>238410</v>
      </c>
      <c r="E11" s="13">
        <v>51971</v>
      </c>
      <c r="F11" s="13">
        <v>174509</v>
      </c>
      <c r="G11" s="13">
        <v>291004</v>
      </c>
      <c r="H11" s="13">
        <v>40284</v>
      </c>
      <c r="I11" s="13">
        <v>224579</v>
      </c>
      <c r="J11" s="13">
        <v>198554</v>
      </c>
      <c r="K11" s="13">
        <v>298326</v>
      </c>
      <c r="L11" s="13">
        <v>218108</v>
      </c>
      <c r="M11" s="13">
        <v>105370</v>
      </c>
      <c r="N11" s="13">
        <v>65695</v>
      </c>
      <c r="O11" s="11">
        <f>SUM(B11:N11)</f>
        <v>2450520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1.41016342249675</v>
      </c>
      <c r="C15" s="19">
        <v>1.43484208993852</v>
      </c>
      <c r="D15" s="19">
        <v>1.334320742270334</v>
      </c>
      <c r="E15" s="19">
        <v>1.052918848935083</v>
      </c>
      <c r="F15" s="19">
        <v>1.698480778214959</v>
      </c>
      <c r="G15" s="19">
        <v>1.75496730747851</v>
      </c>
      <c r="H15" s="19">
        <v>1.665328595408959</v>
      </c>
      <c r="I15" s="19">
        <v>1.387024891867003</v>
      </c>
      <c r="J15" s="19">
        <v>1.391254877677962</v>
      </c>
      <c r="K15" s="19">
        <v>1.220561672403723</v>
      </c>
      <c r="L15" s="19">
        <v>1.387158955462941</v>
      </c>
      <c r="M15" s="19">
        <v>1.459523851538082</v>
      </c>
      <c r="N15" s="19">
        <v>1.315640840217608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73</v>
      </c>
      <c r="B17" s="24">
        <f>B18+B19+B20+B21+B22+B23+B24+B25</f>
        <v>1140864.8699999996</v>
      </c>
      <c r="C17" s="24">
        <f aca="true" t="shared" si="2" ref="C17:N17">C18+C19+C20+C21+C22+C23+C24+C25</f>
        <v>845082.2499999999</v>
      </c>
      <c r="D17" s="24">
        <f t="shared" si="2"/>
        <v>711215.2899999999</v>
      </c>
      <c r="E17" s="24">
        <f t="shared" si="2"/>
        <v>211294.08</v>
      </c>
      <c r="F17" s="24">
        <f t="shared" si="2"/>
        <v>770098.21</v>
      </c>
      <c r="G17" s="24">
        <f t="shared" si="2"/>
        <v>1084606.28</v>
      </c>
      <c r="H17" s="24">
        <f t="shared" si="2"/>
        <v>190731.01999999996</v>
      </c>
      <c r="I17" s="24">
        <f t="shared" si="2"/>
        <v>812109.37</v>
      </c>
      <c r="J17" s="24">
        <f t="shared" si="2"/>
        <v>714008.4599999997</v>
      </c>
      <c r="K17" s="24">
        <f t="shared" si="2"/>
        <v>880960.4099999999</v>
      </c>
      <c r="L17" s="24">
        <f t="shared" si="2"/>
        <v>839768.0499999998</v>
      </c>
      <c r="M17" s="24">
        <f t="shared" si="2"/>
        <v>496798.82</v>
      </c>
      <c r="N17" s="24">
        <f t="shared" si="2"/>
        <v>253889.7</v>
      </c>
      <c r="O17" s="24">
        <f>O18+O19+O20+O21+O22+O23+O24+O25</f>
        <v>8951426.81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754280.26</v>
      </c>
      <c r="C18" s="30">
        <f t="shared" si="3"/>
        <v>556849.39</v>
      </c>
      <c r="D18" s="30">
        <f t="shared" si="3"/>
        <v>509269.25</v>
      </c>
      <c r="E18" s="30">
        <f t="shared" si="3"/>
        <v>188680.26</v>
      </c>
      <c r="F18" s="30">
        <f t="shared" si="3"/>
        <v>430669.32</v>
      </c>
      <c r="G18" s="30">
        <f t="shared" si="3"/>
        <v>588289.48</v>
      </c>
      <c r="H18" s="30">
        <f t="shared" si="3"/>
        <v>110950.65</v>
      </c>
      <c r="I18" s="30">
        <f t="shared" si="3"/>
        <v>552712.22</v>
      </c>
      <c r="J18" s="30">
        <f t="shared" si="3"/>
        <v>488020.64</v>
      </c>
      <c r="K18" s="30">
        <f t="shared" si="3"/>
        <v>675532.67</v>
      </c>
      <c r="L18" s="30">
        <f t="shared" si="3"/>
        <v>564929.07</v>
      </c>
      <c r="M18" s="30">
        <f t="shared" si="3"/>
        <v>318230.94</v>
      </c>
      <c r="N18" s="30">
        <f t="shared" si="3"/>
        <v>182179.77</v>
      </c>
      <c r="O18" s="30">
        <f aca="true" t="shared" si="4" ref="O18:O25">SUM(B18:N18)</f>
        <v>5920593.920000001</v>
      </c>
    </row>
    <row r="19" spans="1:23" ht="18.75" customHeight="1">
      <c r="A19" s="26" t="s">
        <v>35</v>
      </c>
      <c r="B19" s="30">
        <f>IF(B15&lt;&gt;0,ROUND((B15-1)*B18,2),0)</f>
        <v>309378.17</v>
      </c>
      <c r="C19" s="30">
        <f aca="true" t="shared" si="5" ref="C19:N19">IF(C15&lt;&gt;0,ROUND((C15-1)*C18,2),0)</f>
        <v>242141.55</v>
      </c>
      <c r="D19" s="30">
        <f t="shared" si="5"/>
        <v>170259.27</v>
      </c>
      <c r="E19" s="30">
        <f t="shared" si="5"/>
        <v>9984.74</v>
      </c>
      <c r="F19" s="30">
        <f t="shared" si="5"/>
        <v>300814.24</v>
      </c>
      <c r="G19" s="30">
        <f t="shared" si="5"/>
        <v>444139.32</v>
      </c>
      <c r="H19" s="30">
        <f t="shared" si="5"/>
        <v>73818.64</v>
      </c>
      <c r="I19" s="30">
        <f t="shared" si="5"/>
        <v>213913.39</v>
      </c>
      <c r="J19" s="30">
        <f t="shared" si="5"/>
        <v>190940.46</v>
      </c>
      <c r="K19" s="30">
        <f t="shared" si="5"/>
        <v>148996.62</v>
      </c>
      <c r="L19" s="30">
        <f t="shared" si="5"/>
        <v>218717.35</v>
      </c>
      <c r="M19" s="30">
        <f t="shared" si="5"/>
        <v>146234.71</v>
      </c>
      <c r="N19" s="30">
        <f t="shared" si="5"/>
        <v>57503.38</v>
      </c>
      <c r="O19" s="30">
        <f t="shared" si="4"/>
        <v>2526841.84</v>
      </c>
      <c r="W19" s="62"/>
    </row>
    <row r="20" spans="1:15" ht="18.75" customHeight="1">
      <c r="A20" s="26" t="s">
        <v>36</v>
      </c>
      <c r="B20" s="30">
        <v>41886.44</v>
      </c>
      <c r="C20" s="30">
        <v>30200.99</v>
      </c>
      <c r="D20" s="30">
        <v>19125.65</v>
      </c>
      <c r="E20" s="30">
        <v>7397.83</v>
      </c>
      <c r="F20" s="30">
        <v>21868.47</v>
      </c>
      <c r="G20" s="30">
        <v>31849.27</v>
      </c>
      <c r="H20" s="30">
        <v>3795.3</v>
      </c>
      <c r="I20" s="30">
        <v>22030</v>
      </c>
      <c r="J20" s="30">
        <v>25804.57</v>
      </c>
      <c r="K20" s="30">
        <v>35184.62</v>
      </c>
      <c r="L20" s="30">
        <v>34602.69</v>
      </c>
      <c r="M20" s="30">
        <v>14978.62</v>
      </c>
      <c r="N20" s="30">
        <v>8486.5</v>
      </c>
      <c r="O20" s="30">
        <f t="shared" si="4"/>
        <v>297210.95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70</v>
      </c>
      <c r="B23" s="30">
        <v>-155.8</v>
      </c>
      <c r="C23" s="30">
        <v>-689.67</v>
      </c>
      <c r="D23" s="30">
        <v>-2340.9</v>
      </c>
      <c r="E23" s="30">
        <v>-733</v>
      </c>
      <c r="F23" s="30">
        <v>0</v>
      </c>
      <c r="G23" s="30">
        <v>0</v>
      </c>
      <c r="H23" s="30">
        <v>-1827.54</v>
      </c>
      <c r="I23" s="30">
        <v>-1009.71</v>
      </c>
      <c r="J23" s="30">
        <v>-3227.93</v>
      </c>
      <c r="K23" s="30">
        <v>-4235.23</v>
      </c>
      <c r="L23" s="30">
        <v>-2400.33</v>
      </c>
      <c r="M23" s="30">
        <v>-69.7</v>
      </c>
      <c r="N23" s="30">
        <v>-66.93</v>
      </c>
      <c r="O23" s="30">
        <f t="shared" si="4"/>
        <v>-16756.74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-69106.4</v>
      </c>
      <c r="C27" s="30">
        <f>+C28+C30+C42+C43+C46-C47</f>
        <v>-68750</v>
      </c>
      <c r="D27" s="30">
        <f t="shared" si="6"/>
        <v>-54614.299999999996</v>
      </c>
      <c r="E27" s="30">
        <f t="shared" si="6"/>
        <v>-9587.6</v>
      </c>
      <c r="F27" s="30">
        <f t="shared" si="6"/>
        <v>-35103.2</v>
      </c>
      <c r="G27" s="30">
        <f t="shared" si="6"/>
        <v>-53847.2</v>
      </c>
      <c r="H27" s="30">
        <f t="shared" si="6"/>
        <v>-29987.74</v>
      </c>
      <c r="I27" s="30">
        <f t="shared" si="6"/>
        <v>-67104.4</v>
      </c>
      <c r="J27" s="30">
        <f t="shared" si="6"/>
        <v>-52078.4</v>
      </c>
      <c r="K27" s="30">
        <f t="shared" si="6"/>
        <v>-41998</v>
      </c>
      <c r="L27" s="30">
        <f t="shared" si="6"/>
        <v>-35714.8</v>
      </c>
      <c r="M27" s="30">
        <f t="shared" si="6"/>
        <v>-21709.6</v>
      </c>
      <c r="N27" s="30">
        <f t="shared" si="6"/>
        <v>-18414</v>
      </c>
      <c r="O27" s="30">
        <f t="shared" si="6"/>
        <v>-558015.6399999999</v>
      </c>
    </row>
    <row r="28" spans="1:15" ht="18.75" customHeight="1">
      <c r="A28" s="26" t="s">
        <v>40</v>
      </c>
      <c r="B28" s="31">
        <f>+B29</f>
        <v>-69106.4</v>
      </c>
      <c r="C28" s="31">
        <f>+C29</f>
        <v>-68750</v>
      </c>
      <c r="D28" s="31">
        <f aca="true" t="shared" si="7" ref="D28:O28">+D29</f>
        <v>-51145.6</v>
      </c>
      <c r="E28" s="31">
        <f t="shared" si="7"/>
        <v>-9587.6</v>
      </c>
      <c r="F28" s="31">
        <f t="shared" si="7"/>
        <v>-35103.2</v>
      </c>
      <c r="G28" s="31">
        <f t="shared" si="7"/>
        <v>-53847.2</v>
      </c>
      <c r="H28" s="31">
        <f t="shared" si="7"/>
        <v>-10419.2</v>
      </c>
      <c r="I28" s="31">
        <f t="shared" si="7"/>
        <v>-67104.4</v>
      </c>
      <c r="J28" s="31">
        <f t="shared" si="7"/>
        <v>-52078.4</v>
      </c>
      <c r="K28" s="31">
        <f t="shared" si="7"/>
        <v>-41998</v>
      </c>
      <c r="L28" s="31">
        <f t="shared" si="7"/>
        <v>-35714.8</v>
      </c>
      <c r="M28" s="31">
        <f t="shared" si="7"/>
        <v>-21709.6</v>
      </c>
      <c r="N28" s="31">
        <f t="shared" si="7"/>
        <v>-18414</v>
      </c>
      <c r="O28" s="31">
        <f t="shared" si="7"/>
        <v>-534978.3999999999</v>
      </c>
    </row>
    <row r="29" spans="1:26" ht="18.75" customHeight="1">
      <c r="A29" s="27" t="s">
        <v>41</v>
      </c>
      <c r="B29" s="16">
        <f>ROUND((-B9)*$G$3,2)</f>
        <v>-69106.4</v>
      </c>
      <c r="C29" s="16">
        <f aca="true" t="shared" si="8" ref="C29:N29">ROUND((-C9)*$G$3,2)</f>
        <v>-68750</v>
      </c>
      <c r="D29" s="16">
        <f t="shared" si="8"/>
        <v>-51145.6</v>
      </c>
      <c r="E29" s="16">
        <f t="shared" si="8"/>
        <v>-9587.6</v>
      </c>
      <c r="F29" s="16">
        <f t="shared" si="8"/>
        <v>-35103.2</v>
      </c>
      <c r="G29" s="16">
        <f t="shared" si="8"/>
        <v>-53847.2</v>
      </c>
      <c r="H29" s="16">
        <f t="shared" si="8"/>
        <v>-10419.2</v>
      </c>
      <c r="I29" s="16">
        <f t="shared" si="8"/>
        <v>-67104.4</v>
      </c>
      <c r="J29" s="16">
        <f t="shared" si="8"/>
        <v>-52078.4</v>
      </c>
      <c r="K29" s="16">
        <f t="shared" si="8"/>
        <v>-41998</v>
      </c>
      <c r="L29" s="16">
        <f t="shared" si="8"/>
        <v>-35714.8</v>
      </c>
      <c r="M29" s="16">
        <f t="shared" si="8"/>
        <v>-21709.6</v>
      </c>
      <c r="N29" s="16">
        <f t="shared" si="8"/>
        <v>-18414</v>
      </c>
      <c r="O29" s="32">
        <f aca="true" t="shared" si="9" ref="O29:O47">SUM(B29:N29)</f>
        <v>-534978.3999999999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-18636.7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-18636.7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75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-18636.7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-18636.7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76</v>
      </c>
      <c r="B42" s="35">
        <v>0</v>
      </c>
      <c r="C42" s="35">
        <v>0</v>
      </c>
      <c r="D42" s="35">
        <v>-3468.7</v>
      </c>
      <c r="E42" s="35">
        <v>0</v>
      </c>
      <c r="F42" s="35">
        <v>0</v>
      </c>
      <c r="G42" s="35">
        <v>0</v>
      </c>
      <c r="H42" s="35">
        <v>-931.84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-4400.54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1071758.4699999997</v>
      </c>
      <c r="C45" s="36">
        <f t="shared" si="11"/>
        <v>776332.2499999999</v>
      </c>
      <c r="D45" s="36">
        <f t="shared" si="11"/>
        <v>656600.9899999999</v>
      </c>
      <c r="E45" s="36">
        <f t="shared" si="11"/>
        <v>201706.47999999998</v>
      </c>
      <c r="F45" s="36">
        <f t="shared" si="11"/>
        <v>734995.01</v>
      </c>
      <c r="G45" s="36">
        <f t="shared" si="11"/>
        <v>1030759.0800000001</v>
      </c>
      <c r="H45" s="36">
        <f t="shared" si="11"/>
        <v>160743.27999999997</v>
      </c>
      <c r="I45" s="36">
        <f t="shared" si="11"/>
        <v>745004.97</v>
      </c>
      <c r="J45" s="36">
        <f t="shared" si="11"/>
        <v>661930.0599999997</v>
      </c>
      <c r="K45" s="36">
        <f t="shared" si="11"/>
        <v>838962.4099999999</v>
      </c>
      <c r="L45" s="36">
        <f t="shared" si="11"/>
        <v>804053.2499999998</v>
      </c>
      <c r="M45" s="36">
        <f t="shared" si="11"/>
        <v>475089.22000000003</v>
      </c>
      <c r="N45" s="36">
        <f t="shared" si="11"/>
        <v>235475.7</v>
      </c>
      <c r="O45" s="36">
        <f>SUM(B45:N45)</f>
        <v>8393411.169999998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 s="43"/>
    </row>
    <row r="51" spans="1:17" ht="18.75" customHeight="1">
      <c r="A51" s="14" t="s">
        <v>57</v>
      </c>
      <c r="B51" s="51">
        <f aca="true" t="shared" si="12" ref="B51:O51">SUM(B52:B62)</f>
        <v>1071758.47</v>
      </c>
      <c r="C51" s="51">
        <f t="shared" si="12"/>
        <v>776332.26</v>
      </c>
      <c r="D51" s="51">
        <f t="shared" si="12"/>
        <v>656601</v>
      </c>
      <c r="E51" s="51">
        <f t="shared" si="12"/>
        <v>201706.48</v>
      </c>
      <c r="F51" s="51">
        <f t="shared" si="12"/>
        <v>734995.01</v>
      </c>
      <c r="G51" s="51">
        <f t="shared" si="12"/>
        <v>1030759.08</v>
      </c>
      <c r="H51" s="51">
        <f t="shared" si="12"/>
        <v>160743.28</v>
      </c>
      <c r="I51" s="51">
        <f t="shared" si="12"/>
        <v>745004.96</v>
      </c>
      <c r="J51" s="51">
        <f t="shared" si="12"/>
        <v>661930.06</v>
      </c>
      <c r="K51" s="51">
        <f t="shared" si="12"/>
        <v>838962.41</v>
      </c>
      <c r="L51" s="51">
        <f t="shared" si="12"/>
        <v>804053.25</v>
      </c>
      <c r="M51" s="51">
        <f t="shared" si="12"/>
        <v>475089.22</v>
      </c>
      <c r="N51" s="51">
        <f t="shared" si="12"/>
        <v>235475.69</v>
      </c>
      <c r="O51" s="36">
        <f t="shared" si="12"/>
        <v>8393411.17</v>
      </c>
      <c r="Q51"/>
    </row>
    <row r="52" spans="1:18" ht="18.75" customHeight="1">
      <c r="A52" s="26" t="s">
        <v>58</v>
      </c>
      <c r="B52" s="51">
        <v>883535.01</v>
      </c>
      <c r="C52" s="51">
        <v>566638.12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1450173.13</v>
      </c>
      <c r="P52"/>
      <c r="Q52"/>
      <c r="R52" s="43"/>
    </row>
    <row r="53" spans="1:16" ht="18.75" customHeight="1">
      <c r="A53" s="26" t="s">
        <v>59</v>
      </c>
      <c r="B53" s="51">
        <v>188223.46</v>
      </c>
      <c r="C53" s="51">
        <v>209694.14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397917.6</v>
      </c>
      <c r="P53"/>
    </row>
    <row r="54" spans="1:17" ht="18.75" customHeight="1">
      <c r="A54" s="26" t="s">
        <v>60</v>
      </c>
      <c r="B54" s="52">
        <v>0</v>
      </c>
      <c r="C54" s="52">
        <v>0</v>
      </c>
      <c r="D54" s="31">
        <v>656601</v>
      </c>
      <c r="E54" s="52">
        <v>0</v>
      </c>
      <c r="F54" s="52">
        <v>0</v>
      </c>
      <c r="G54" s="52">
        <v>0</v>
      </c>
      <c r="H54" s="51">
        <v>160743.28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817344.28</v>
      </c>
      <c r="Q54"/>
    </row>
    <row r="55" spans="1:18" ht="18.75" customHeight="1">
      <c r="A55" s="26" t="s">
        <v>61</v>
      </c>
      <c r="B55" s="52">
        <v>0</v>
      </c>
      <c r="C55" s="52">
        <v>0</v>
      </c>
      <c r="D55" s="52">
        <v>0</v>
      </c>
      <c r="E55" s="31">
        <v>201706.48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201706.48</v>
      </c>
      <c r="R55"/>
    </row>
    <row r="56" spans="1:19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31">
        <v>734995.01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734995.01</v>
      </c>
      <c r="S56"/>
    </row>
    <row r="57" spans="1:20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1030759.08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1030759.08</v>
      </c>
      <c r="T57"/>
    </row>
    <row r="58" spans="1:21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745004.96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745004.96</v>
      </c>
      <c r="U58"/>
    </row>
    <row r="59" spans="1:22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661930.06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661930.06</v>
      </c>
      <c r="V59"/>
    </row>
    <row r="60" spans="1:23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838962.41</v>
      </c>
      <c r="L60" s="31">
        <v>804053.25</v>
      </c>
      <c r="M60" s="52">
        <v>0</v>
      </c>
      <c r="N60" s="52">
        <v>0</v>
      </c>
      <c r="O60" s="36">
        <f t="shared" si="13"/>
        <v>1643015.6600000001</v>
      </c>
      <c r="P60"/>
      <c r="W60"/>
    </row>
    <row r="61" spans="1:25" ht="18.75" customHeight="1">
      <c r="A61" s="26" t="s">
        <v>67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475089.22</v>
      </c>
      <c r="N61" s="52">
        <v>0</v>
      </c>
      <c r="O61" s="36">
        <f t="shared" si="13"/>
        <v>475089.22</v>
      </c>
      <c r="R61"/>
      <c r="Y61"/>
    </row>
    <row r="62" spans="1:26" ht="18.75" customHeight="1">
      <c r="A62" s="38" t="s">
        <v>68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235475.69</v>
      </c>
      <c r="O62" s="55">
        <f t="shared" si="13"/>
        <v>235475.69</v>
      </c>
      <c r="P62"/>
      <c r="S62"/>
      <c r="Z62"/>
    </row>
    <row r="63" spans="1:12" ht="21" customHeight="1">
      <c r="A63" s="56" t="s">
        <v>56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2021-09-27T19:55:27Z</dcterms:modified>
  <cp:category/>
  <cp:version/>
  <cp:contentType/>
  <cp:contentStatus/>
</cp:coreProperties>
</file>