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<sst xmlns="http://schemas.openxmlformats.org/spreadsheetml/2006/main" count="80" uniqueCount="77">
  <si>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</si>
  <si>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</si>
  <si>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</si>
  <si>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</si>
  <si>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</si>
  <si>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</si>
  <si>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</si>
  <si>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</si>
  <si>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</si>
  <si>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</si>
  <si>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</si>
  <si>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</si>
  <si>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</si>
  <si>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</si>
  <si>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</si>
  <si>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</si>
  <si>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</si>
  <si>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</si>
  <si>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</si>
  <si>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</si>
  <si>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</si>
  <si>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</si>
  <si>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</si>
  <si>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</si>
  <si>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</si>
  <si>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</si>
  <si>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</si>
  <si>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</si>
  <si>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</si>
  <si>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</si>
  <si>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</si>
  <si>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</si>
  <si>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</si>
  <si>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</si>
  <si>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</si>
  <si>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</si>
  <si>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</si>
  <si>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</si>
  <si>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</si>
  <si>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</si>
  <si>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</si>
  <si>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</si>
  <si>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</si>
  <si>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</si>
  <si>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</si>
  <si>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</si>
  <si>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</si>
  <si>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</si>
  <si>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</si>
  <si>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</si>
  <si>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</si>
  <si>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</si>
  <si>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</si>
  <si>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</si>
  <si>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</si>
  <si>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</si>
  <si>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</si>
  <si>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</si>
  <si>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</si>
  <si>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</si>
  <si>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</si>
  <si>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</si>
  <si>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</si>
  <si>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</si>
  <si>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</si>
  <si>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</si>
  <si>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</si>
  <si>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</si>
  <si>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</si>
  <si>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</si>
  <si>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</si>
  <si>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</si>
  <si>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</si>
  <si>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25/09/21 - VENCIMENTO 01/10/21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</si>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</sst>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225331</v>
      </c>
      <c r="C7" s="9">
        <f t="shared" si="0"/>
        <v>148754</v>
      </c>
      <c r="D7" s="9">
        <f t="shared" si="0"/>
        <v>171190</v>
      </c>
      <c r="E7" s="9">
        <f t="shared" si="0"/>
        <v>36031</v>
      </c>
      <c r="F7" s="9">
        <f t="shared" si="0"/>
        <v>109767</v>
      </c>
      <c r="G7" s="9">
        <f t="shared" si="0"/>
        <v>184210</v>
      </c>
      <c r="H7" s="9">
        <f t="shared" si="0"/>
        <v>25288</v>
      </c>
      <c r="I7" s="9">
        <f t="shared" si="0"/>
        <v>147407</v>
      </c>
      <c r="J7" s="9">
        <f t="shared" si="0"/>
        <v>137921</v>
      </c>
      <c r="K7" s="9">
        <f t="shared" si="0"/>
        <v>203936</v>
      </c>
      <c r="L7" s="9">
        <f t="shared" si="0"/>
        <v>153651</v>
      </c>
      <c r="M7" s="9">
        <f t="shared" si="0"/>
        <v>67188</v>
      </c>
      <c r="N7" s="9">
        <f t="shared" si="0"/>
        <v>40130</v>
      </c>
      <c r="O7" s="9">
        <f t="shared" si="0"/>
        <v>1650804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13526</v>
      </c>
      <c r="C8" s="11">
        <f t="shared" si="1"/>
        <v>12228</v>
      </c>
      <c r="D8" s="11">
        <f t="shared" si="1"/>
        <v>10130</v>
      </c>
      <c r="E8" s="11">
        <f t="shared" si="1"/>
        <v>1836</v>
      </c>
      <c r="F8" s="11">
        <f t="shared" si="1"/>
        <v>6373</v>
      </c>
      <c r="G8" s="11">
        <f t="shared" si="1"/>
        <v>9775</v>
      </c>
      <c r="H8" s="11">
        <f t="shared" si="1"/>
        <v>1865</v>
      </c>
      <c r="I8" s="11">
        <f t="shared" si="1"/>
        <v>11996</v>
      </c>
      <c r="J8" s="11">
        <f t="shared" si="1"/>
        <v>9725</v>
      </c>
      <c r="K8" s="11">
        <f t="shared" si="1"/>
        <v>8602</v>
      </c>
      <c r="L8" s="11">
        <f t="shared" si="1"/>
        <v>7120</v>
      </c>
      <c r="M8" s="11">
        <f t="shared" si="1"/>
        <v>3360</v>
      </c>
      <c r="N8" s="11">
        <f t="shared" si="1"/>
        <v>2868</v>
      </c>
      <c r="O8" s="11">
        <f t="shared" si="1"/>
        <v>99404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13526</v>
      </c>
      <c r="C9" s="11">
        <v>12228</v>
      </c>
      <c r="D9" s="11">
        <v>10130</v>
      </c>
      <c r="E9" s="11">
        <v>1836</v>
      </c>
      <c r="F9" s="11">
        <v>6373</v>
      </c>
      <c r="G9" s="11">
        <v>9775</v>
      </c>
      <c r="H9" s="11">
        <v>1865</v>
      </c>
      <c r="I9" s="11">
        <v>11995</v>
      </c>
      <c r="J9" s="11">
        <v>9725</v>
      </c>
      <c r="K9" s="11">
        <v>8594</v>
      </c>
      <c r="L9" s="11">
        <v>7120</v>
      </c>
      <c r="M9" s="11">
        <v>3358</v>
      </c>
      <c r="N9" s="11">
        <v>2868</v>
      </c>
      <c r="O9" s="11">
        <f>SUM(B9:N9)</f>
        <v>99393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8</v>
      </c>
      <c r="L10" s="13">
        <v>0</v>
      </c>
      <c r="M10" s="13">
        <v>2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211805</v>
      </c>
      <c r="C11" s="13">
        <v>136526</v>
      </c>
      <c r="D11" s="13">
        <v>161060</v>
      </c>
      <c r="E11" s="13">
        <v>34195</v>
      </c>
      <c r="F11" s="13">
        <v>103394</v>
      </c>
      <c r="G11" s="13">
        <v>174435</v>
      </c>
      <c r="H11" s="13">
        <v>23423</v>
      </c>
      <c r="I11" s="13">
        <v>135411</v>
      </c>
      <c r="J11" s="13">
        <v>128196</v>
      </c>
      <c r="K11" s="13">
        <v>195334</v>
      </c>
      <c r="L11" s="13">
        <v>146531</v>
      </c>
      <c r="M11" s="13">
        <v>63828</v>
      </c>
      <c r="N11" s="13">
        <v>37262</v>
      </c>
      <c r="O11" s="11">
        <f>SUM(B11:N11)</f>
        <v>1551400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1.39932227107371</v>
      </c>
      <c r="C15" s="19">
        <v>1.462325983070513</v>
      </c>
      <c r="D15" s="19">
        <v>1.415059379263108</v>
      </c>
      <c r="E15" s="19">
        <v>1.104753220632367</v>
      </c>
      <c r="F15" s="19">
        <v>1.737275688662659</v>
      </c>
      <c r="G15" s="19">
        <v>1.744486295106502</v>
      </c>
      <c r="H15" s="19">
        <v>1.925038480013816</v>
      </c>
      <c r="I15" s="19">
        <v>1.419174361655329</v>
      </c>
      <c r="J15" s="19">
        <v>1.317856508751243</v>
      </c>
      <c r="K15" s="19">
        <v>1.346029756341741</v>
      </c>
      <c r="L15" s="19">
        <v>1.447013638535267</v>
      </c>
      <c r="M15" s="19">
        <v>1.486565298174409</v>
      </c>
      <c r="N15" s="19">
        <v>1.312016171119324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772077.8400000001</v>
      </c>
      <c r="C17" s="24">
        <f aca="true" t="shared" si="2" ref="C17:N17">C18+C19+C20+C21+C22+C23+C24+C25</f>
        <v>545364.46</v>
      </c>
      <c r="D17" s="24">
        <f t="shared" si="2"/>
        <v>522748.19999999995</v>
      </c>
      <c r="E17" s="24">
        <f t="shared" si="2"/>
        <v>149677.4</v>
      </c>
      <c r="F17" s="24">
        <f t="shared" si="2"/>
        <v>481377.06</v>
      </c>
      <c r="G17" s="24">
        <f t="shared" si="2"/>
        <v>665638.9299999999</v>
      </c>
      <c r="H17" s="24">
        <f t="shared" si="2"/>
        <v>132955.47</v>
      </c>
      <c r="I17" s="24">
        <f t="shared" si="2"/>
        <v>523883.35</v>
      </c>
      <c r="J17" s="24">
        <f t="shared" si="2"/>
        <v>446266.68</v>
      </c>
      <c r="K17" s="24">
        <f t="shared" si="2"/>
        <v>650089.6999999998</v>
      </c>
      <c r="L17" s="24">
        <f t="shared" si="2"/>
        <v>602313.89</v>
      </c>
      <c r="M17" s="24">
        <f t="shared" si="2"/>
        <v>315943.88</v>
      </c>
      <c r="N17" s="24">
        <f t="shared" si="2"/>
        <v>148020.93000000002</v>
      </c>
      <c r="O17" s="24">
        <f>O18+O19+O20+O21+O22+O23+O24+O25</f>
        <v>5956357.789999999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506837.02</v>
      </c>
      <c r="C18" s="30">
        <f t="shared" si="3"/>
        <v>345570.42</v>
      </c>
      <c r="D18" s="30">
        <f t="shared" si="3"/>
        <v>348679.79</v>
      </c>
      <c r="E18" s="30">
        <f t="shared" si="3"/>
        <v>125546.42</v>
      </c>
      <c r="F18" s="30">
        <f t="shared" si="3"/>
        <v>259050.12</v>
      </c>
      <c r="G18" s="30">
        <f t="shared" si="3"/>
        <v>357367.4</v>
      </c>
      <c r="H18" s="30">
        <f t="shared" si="3"/>
        <v>65781.67</v>
      </c>
      <c r="I18" s="30">
        <f t="shared" si="3"/>
        <v>339714.17</v>
      </c>
      <c r="J18" s="30">
        <f t="shared" si="3"/>
        <v>319921.55</v>
      </c>
      <c r="K18" s="30">
        <f t="shared" si="3"/>
        <v>447455.98</v>
      </c>
      <c r="L18" s="30">
        <f t="shared" si="3"/>
        <v>383697.28</v>
      </c>
      <c r="M18" s="30">
        <f t="shared" si="3"/>
        <v>193823.94</v>
      </c>
      <c r="N18" s="30">
        <f t="shared" si="3"/>
        <v>104618.91</v>
      </c>
      <c r="O18" s="30">
        <f aca="true" t="shared" si="4" ref="O18:O25">SUM(B18:N18)</f>
        <v>3798064.6699999995</v>
      </c>
    </row>
    <row r="19" spans="1:23" ht="18.75" customHeight="1">
      <c r="A19" s="26" t="s">
        <v>35</v>
      </c>
      <c r="B19" s="30">
        <f>IF(B15&lt;&gt;0,ROUND((B15-1)*B18,2),0)</f>
        <v>202391.31</v>
      </c>
      <c r="C19" s="30">
        <f aca="true" t="shared" si="5" ref="C19:N19">IF(C15&lt;&gt;0,ROUND((C15-1)*C18,2),0)</f>
        <v>159766.18</v>
      </c>
      <c r="D19" s="30">
        <f t="shared" si="5"/>
        <v>144722.82</v>
      </c>
      <c r="E19" s="30">
        <f t="shared" si="5"/>
        <v>13151.39</v>
      </c>
      <c r="F19" s="30">
        <f t="shared" si="5"/>
        <v>190991.36</v>
      </c>
      <c r="G19" s="30">
        <f t="shared" si="5"/>
        <v>266055.13</v>
      </c>
      <c r="H19" s="30">
        <f t="shared" si="5"/>
        <v>60850.58</v>
      </c>
      <c r="I19" s="30">
        <f t="shared" si="5"/>
        <v>142399.47</v>
      </c>
      <c r="J19" s="30">
        <f t="shared" si="5"/>
        <v>101689.15</v>
      </c>
      <c r="K19" s="30">
        <f t="shared" si="5"/>
        <v>154833.08</v>
      </c>
      <c r="L19" s="30">
        <f t="shared" si="5"/>
        <v>171517.92</v>
      </c>
      <c r="M19" s="30">
        <f t="shared" si="5"/>
        <v>94308</v>
      </c>
      <c r="N19" s="30">
        <f t="shared" si="5"/>
        <v>32642.79</v>
      </c>
      <c r="O19" s="30">
        <f t="shared" si="4"/>
        <v>1735319.18</v>
      </c>
      <c r="W19" s="62"/>
    </row>
    <row r="20" spans="1:15" ht="18.75" customHeight="1">
      <c r="A20" s="26" t="s">
        <v>36</v>
      </c>
      <c r="B20" s="30">
        <v>27373.71</v>
      </c>
      <c r="C20" s="30">
        <v>23447.87</v>
      </c>
      <c r="D20" s="30">
        <v>14443.57</v>
      </c>
      <c r="E20" s="30">
        <v>5308.54</v>
      </c>
      <c r="F20" s="30">
        <v>14589.4</v>
      </c>
      <c r="G20" s="30">
        <v>21888.19</v>
      </c>
      <c r="H20" s="30">
        <v>2744.6</v>
      </c>
      <c r="I20" s="30">
        <v>17306.24</v>
      </c>
      <c r="J20" s="30">
        <v>16672.87</v>
      </c>
      <c r="K20" s="30">
        <v>22666.06</v>
      </c>
      <c r="L20" s="30">
        <v>23721.43</v>
      </c>
      <c r="M20" s="30">
        <v>10387.69</v>
      </c>
      <c r="N20" s="30">
        <v>4972.25</v>
      </c>
      <c r="O20" s="30">
        <f t="shared" si="4"/>
        <v>205522.42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-293.2</v>
      </c>
      <c r="F23" s="30">
        <v>0</v>
      </c>
      <c r="G23" s="30">
        <v>0</v>
      </c>
      <c r="H23" s="30">
        <v>-415.35</v>
      </c>
      <c r="I23" s="30">
        <v>0</v>
      </c>
      <c r="J23" s="30">
        <v>-4487.61</v>
      </c>
      <c r="K23" s="30">
        <v>-347.15</v>
      </c>
      <c r="L23" s="30">
        <v>-542.01</v>
      </c>
      <c r="M23" s="30">
        <v>0</v>
      </c>
      <c r="N23" s="30">
        <v>0</v>
      </c>
      <c r="O23" s="30">
        <f t="shared" si="4"/>
        <v>-6085.32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-59514.4</v>
      </c>
      <c r="C27" s="30">
        <f>+C28+C30+C42+C43+C46-C47</f>
        <v>-53803.2</v>
      </c>
      <c r="D27" s="30">
        <f t="shared" si="6"/>
        <v>-47098.37</v>
      </c>
      <c r="E27" s="30">
        <f t="shared" si="6"/>
        <v>-8078.4</v>
      </c>
      <c r="F27" s="30">
        <f t="shared" si="6"/>
        <v>-28041.2</v>
      </c>
      <c r="G27" s="30">
        <f t="shared" si="6"/>
        <v>-43010</v>
      </c>
      <c r="H27" s="30">
        <f t="shared" si="6"/>
        <v>-21708.11</v>
      </c>
      <c r="I27" s="30">
        <f t="shared" si="6"/>
        <v>-52778</v>
      </c>
      <c r="J27" s="30">
        <f t="shared" si="6"/>
        <v>-42790</v>
      </c>
      <c r="K27" s="30">
        <f t="shared" si="6"/>
        <v>-37813.6</v>
      </c>
      <c r="L27" s="30">
        <f t="shared" si="6"/>
        <v>-31328</v>
      </c>
      <c r="M27" s="30">
        <f t="shared" si="6"/>
        <v>-14775.2</v>
      </c>
      <c r="N27" s="30">
        <f t="shared" si="6"/>
        <v>-12619.2</v>
      </c>
      <c r="O27" s="30">
        <f t="shared" si="6"/>
        <v>-453357.68000000005</v>
      </c>
    </row>
    <row r="28" spans="1:15" ht="18.75" customHeight="1">
      <c r="A28" s="26" t="s">
        <v>40</v>
      </c>
      <c r="B28" s="31">
        <f>+B29</f>
        <v>-59514.4</v>
      </c>
      <c r="C28" s="31">
        <f>+C29</f>
        <v>-53803.2</v>
      </c>
      <c r="D28" s="31">
        <f aca="true" t="shared" si="7" ref="D28:O28">+D29</f>
        <v>-44572</v>
      </c>
      <c r="E28" s="31">
        <f t="shared" si="7"/>
        <v>-8078.4</v>
      </c>
      <c r="F28" s="31">
        <f t="shared" si="7"/>
        <v>-28041.2</v>
      </c>
      <c r="G28" s="31">
        <f t="shared" si="7"/>
        <v>-43010</v>
      </c>
      <c r="H28" s="31">
        <f t="shared" si="7"/>
        <v>-8206</v>
      </c>
      <c r="I28" s="31">
        <f t="shared" si="7"/>
        <v>-52778</v>
      </c>
      <c r="J28" s="31">
        <f t="shared" si="7"/>
        <v>-42790</v>
      </c>
      <c r="K28" s="31">
        <f t="shared" si="7"/>
        <v>-37813.6</v>
      </c>
      <c r="L28" s="31">
        <f t="shared" si="7"/>
        <v>-31328</v>
      </c>
      <c r="M28" s="31">
        <f t="shared" si="7"/>
        <v>-14775.2</v>
      </c>
      <c r="N28" s="31">
        <f t="shared" si="7"/>
        <v>-12619.2</v>
      </c>
      <c r="O28" s="31">
        <f t="shared" si="7"/>
        <v>-437329.2</v>
      </c>
    </row>
    <row r="29" spans="1:26" ht="18.75" customHeight="1">
      <c r="A29" s="27" t="s">
        <v>41</v>
      </c>
      <c r="B29" s="16">
        <f>ROUND((-B9)*$G$3,2)</f>
        <v>-59514.4</v>
      </c>
      <c r="C29" s="16">
        <f aca="true" t="shared" si="8" ref="C29:N29">ROUND((-C9)*$G$3,2)</f>
        <v>-53803.2</v>
      </c>
      <c r="D29" s="16">
        <f t="shared" si="8"/>
        <v>-44572</v>
      </c>
      <c r="E29" s="16">
        <f t="shared" si="8"/>
        <v>-8078.4</v>
      </c>
      <c r="F29" s="16">
        <f t="shared" si="8"/>
        <v>-28041.2</v>
      </c>
      <c r="G29" s="16">
        <f t="shared" si="8"/>
        <v>-43010</v>
      </c>
      <c r="H29" s="16">
        <f t="shared" si="8"/>
        <v>-8206</v>
      </c>
      <c r="I29" s="16">
        <f t="shared" si="8"/>
        <v>-52778</v>
      </c>
      <c r="J29" s="16">
        <f t="shared" si="8"/>
        <v>-42790</v>
      </c>
      <c r="K29" s="16">
        <f t="shared" si="8"/>
        <v>-37813.6</v>
      </c>
      <c r="L29" s="16">
        <f t="shared" si="8"/>
        <v>-31328</v>
      </c>
      <c r="M29" s="16">
        <f t="shared" si="8"/>
        <v>-14775.2</v>
      </c>
      <c r="N29" s="16">
        <f t="shared" si="8"/>
        <v>-12619.2</v>
      </c>
      <c r="O29" s="32">
        <f aca="true" t="shared" si="9" ref="O29:O47">SUM(B29:N29)</f>
        <v>-437329.2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-12859.15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-12859.15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-12859.15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-12859.15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-2526.37</v>
      </c>
      <c r="E42" s="35">
        <v>0</v>
      </c>
      <c r="F42" s="35">
        <v>0</v>
      </c>
      <c r="G42" s="35">
        <v>0</v>
      </c>
      <c r="H42" s="35">
        <v>-642.96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-3169.33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 s="43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712563.4400000001</v>
      </c>
      <c r="C45" s="36">
        <f t="shared" si="11"/>
        <v>491561.25999999995</v>
      </c>
      <c r="D45" s="36">
        <f t="shared" si="11"/>
        <v>475649.82999999996</v>
      </c>
      <c r="E45" s="36">
        <f t="shared" si="11"/>
        <v>141599</v>
      </c>
      <c r="F45" s="36">
        <f t="shared" si="11"/>
        <v>453335.86</v>
      </c>
      <c r="G45" s="36">
        <f t="shared" si="11"/>
        <v>622628.9299999999</v>
      </c>
      <c r="H45" s="36">
        <f t="shared" si="11"/>
        <v>111247.36</v>
      </c>
      <c r="I45" s="36">
        <f t="shared" si="11"/>
        <v>471105.35</v>
      </c>
      <c r="J45" s="36">
        <f t="shared" si="11"/>
        <v>403476.68</v>
      </c>
      <c r="K45" s="36">
        <f t="shared" si="11"/>
        <v>612276.0999999999</v>
      </c>
      <c r="L45" s="36">
        <f t="shared" si="11"/>
        <v>570985.89</v>
      </c>
      <c r="M45" s="36">
        <f t="shared" si="11"/>
        <v>301168.68</v>
      </c>
      <c r="N45" s="36">
        <f t="shared" si="11"/>
        <v>135401.73</v>
      </c>
      <c r="O45" s="36">
        <f>SUM(B45:N45)</f>
        <v>5503000.109999999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712563.4299999999</v>
      </c>
      <c r="C51" s="51">
        <f t="shared" si="12"/>
        <v>491561.26</v>
      </c>
      <c r="D51" s="51">
        <f t="shared" si="12"/>
        <v>475649.83</v>
      </c>
      <c r="E51" s="51">
        <f t="shared" si="12"/>
        <v>141599</v>
      </c>
      <c r="F51" s="51">
        <f t="shared" si="12"/>
        <v>453335.86</v>
      </c>
      <c r="G51" s="51">
        <f t="shared" si="12"/>
        <v>622628.93</v>
      </c>
      <c r="H51" s="51">
        <f t="shared" si="12"/>
        <v>111247.36</v>
      </c>
      <c r="I51" s="51">
        <f t="shared" si="12"/>
        <v>471105.35</v>
      </c>
      <c r="J51" s="51">
        <f t="shared" si="12"/>
        <v>403476.68</v>
      </c>
      <c r="K51" s="51">
        <f t="shared" si="12"/>
        <v>612276.1</v>
      </c>
      <c r="L51" s="51">
        <f t="shared" si="12"/>
        <v>570985.88</v>
      </c>
      <c r="M51" s="51">
        <f t="shared" si="12"/>
        <v>301168.69</v>
      </c>
      <c r="N51" s="51">
        <f t="shared" si="12"/>
        <v>135401.73</v>
      </c>
      <c r="O51" s="36">
        <f t="shared" si="12"/>
        <v>5503000.100000001</v>
      </c>
      <c r="Q51"/>
    </row>
    <row r="52" spans="1:18" ht="18.75" customHeight="1">
      <c r="A52" s="26" t="s">
        <v>57</v>
      </c>
      <c r="B52" s="51">
        <v>589426.11</v>
      </c>
      <c r="C52" s="51">
        <v>360179.14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949605.25</v>
      </c>
      <c r="P52"/>
      <c r="Q52"/>
      <c r="R52" s="43"/>
    </row>
    <row r="53" spans="1:16" ht="18.75" customHeight="1">
      <c r="A53" s="26" t="s">
        <v>58</v>
      </c>
      <c r="B53" s="51">
        <v>123137.32</v>
      </c>
      <c r="C53" s="51">
        <v>131382.12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254519.44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475649.83</v>
      </c>
      <c r="E54" s="52">
        <v>0</v>
      </c>
      <c r="F54" s="52">
        <v>0</v>
      </c>
      <c r="G54" s="52">
        <v>0</v>
      </c>
      <c r="H54" s="51">
        <v>111247.36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586897.1900000001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141599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141599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453335.86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453335.86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622628.93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622628.93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471105.35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471105.35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403476.68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403476.68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612276.1</v>
      </c>
      <c r="L60" s="31">
        <v>570985.88</v>
      </c>
      <c r="M60" s="52">
        <v>0</v>
      </c>
      <c r="N60" s="52">
        <v>0</v>
      </c>
      <c r="O60" s="36">
        <f t="shared" si="13"/>
        <v>1183261.98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301168.69</v>
      </c>
      <c r="N61" s="52">
        <v>0</v>
      </c>
      <c r="O61" s="36">
        <f t="shared" si="13"/>
        <v>301168.69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135401.73</v>
      </c>
      <c r="O62" s="55">
        <f t="shared" si="13"/>
        <v>135401.73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2021-10-01T18:05:50Z</dcterms:modified>
  <cp:category/>
  <cp:version/>
  <cp:contentType/>
  <cp:contentStatus/>
</cp:coreProperties>
</file>