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127" windowWidth="19059" windowHeight="6424" activeTab="0"/>
  </bookViews>
  <sheets>
    <sheet name="setembro21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<sst xmlns="http://schemas.openxmlformats.org/spreadsheetml/2006/main" count="81" uniqueCount="78">
  <si>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 xml:space="preserve">          (2) Revisão de remuneração do serviço atende, período de maio a agosto/21; e remuneração da frota parada, mês de agosto/21.</t>
  </si>
  <si>
    <t>Nota: (1) Revisões do período de 19/03 a 03/12/20, lotes D3 e D7; revisões do mês de agosto/21, fator de transição, ARLA, rede da madrugada, frota não disponibilizada, ar condicionado e passageiros transportados, total de 1.054.337 passageiros.</t>
  </si>
  <si>
    <t>9.11. Alfa Rodobus</t>
  </si>
  <si>
    <t xml:space="preserve">9.10. Transcap </t>
  </si>
  <si>
    <t>9.9. Transwolff</t>
  </si>
  <si>
    <t>9.8. A2 Transportes</t>
  </si>
  <si>
    <t xml:space="preserve">9.7. Movebuss  </t>
  </si>
  <si>
    <t>9.6. Allibus  Transportes</t>
  </si>
  <si>
    <t>9.5. Pêssego Transportes</t>
  </si>
  <si>
    <t>9.4. UPBus</t>
  </si>
  <si>
    <t>9.3. Transunião</t>
  </si>
  <si>
    <t>9.2. Spencer</t>
  </si>
  <si>
    <t>9.1. Norte Buss</t>
  </si>
  <si>
    <t>9. Distribuição da Remuneração entre as Empresas</t>
  </si>
  <si>
    <t>8. Ajuste Para o Dia Seguinte</t>
  </si>
  <si>
    <t>7. Ajuste do Dia Anterior</t>
  </si>
  <si>
    <t>6. Remuneração Líquida a Pagar (4. + 5.)</t>
  </si>
  <si>
    <t>5.4. Revisão de Remuneração pelo Serviço Atende</t>
  </si>
  <si>
    <t>5.3. Revisão de Remuneração pelo Transporte Coletivo (1)</t>
  </si>
  <si>
    <t>5.2.10. Maggi Adm. de Consórcios LTDA</t>
  </si>
  <si>
    <t xml:space="preserve">5.2.9. Compromisso de Investimento </t>
  </si>
  <si>
    <t>5.2.8. Banco Luso Brasileiro</t>
  </si>
  <si>
    <t>5.2.7. Pagamento por estimativa (-)</t>
  </si>
  <si>
    <t>5.2.6. Pagamento por estimativa (+)</t>
  </si>
  <si>
    <t>5.2.5. Aquisição de Cartão Operacional</t>
  </si>
  <si>
    <t>5.2.4. Prejuízo Causado ao Sistema por uso Indevido do Bilhete Único</t>
  </si>
  <si>
    <t>5.2.3. Multa Contratual</t>
  </si>
  <si>
    <t>5.2.2. Publicidade nos Veículos</t>
  </si>
  <si>
    <t>5.2.1. Multas do Regulamento de Sanções e Multas - RESAM</t>
  </si>
  <si>
    <t>5.2. Ajustes Contratuais</t>
  </si>
  <si>
    <t>5.1.1. Retida na Catraca (1.1.1. x Tarifa do Dia)</t>
  </si>
  <si>
    <t>5.1. Compensação da Receita Antecipada (5.1.1.)</t>
  </si>
  <si>
    <t>5. Acertos Financeiros (5.1. + 5.2. + 5.3. + 5.4.+ 7 - 8)</t>
  </si>
  <si>
    <t>4.8. Remuneração pelo Serviço Atende</t>
  </si>
  <si>
    <t>4.7. Ajuste Frota Operante</t>
  </si>
  <si>
    <t>4.6. Valor Frota Não Disponibilizada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</si>
  <si>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</si>
  <si>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</si>
  <si>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</si>
  <si>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 x 4.1.)</t>
  </si>
  <si>
    <t>4.1. Pelo Transporte de Passageiros (1 x 2)</t>
  </si>
  <si>
    <t>4. Remuneração Bruta do Operador (4.1 + 4.2 + 4.3 + 4.4 + 4.5 + 4.6 + 4.7 + 4.8)</t>
  </si>
  <si>
    <t>3. Fator de Transição na Remuneração (Cálculo diário)</t>
  </si>
  <si>
    <t xml:space="preserve">2. Tarifa de Remuneração por Passageiro Transportado 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</si>
  <si>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</si>
  <si>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</si>
  <si>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</si>
  <si>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</si>
  <si>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</si>
  <si>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D13</t>
  </si>
  <si>
    <t>Lote D12</t>
  </si>
  <si>
    <t>Lote D11</t>
  </si>
  <si>
    <t>Lote D10</t>
  </si>
  <si>
    <t>Lote D9</t>
  </si>
  <si>
    <t>Lote D8</t>
  </si>
  <si>
    <t>Lote D7</t>
  </si>
  <si>
    <t>Lote D6</t>
  </si>
  <si>
    <t>Lote D5</t>
  </si>
  <si>
    <t>Lote D4</t>
  </si>
  <si>
    <t>Lote D3</t>
  </si>
  <si>
    <t>Lote D2</t>
  </si>
  <si>
    <t>Lote D1</t>
  </si>
  <si>
    <t>Alfa Rodobus S/A</t>
  </si>
  <si>
    <t>Auto Viação Transcap Ltda</t>
  </si>
  <si>
    <t>Transwolff Transportes e Turismo Ltda</t>
  </si>
  <si>
    <t>A 2 Transportes Ltda</t>
  </si>
  <si>
    <t>Movebuss Soluções em Mobilidde Urbana Ltda</t>
  </si>
  <si>
    <t>Empresa Transunião Transporte S/A</t>
  </si>
  <si>
    <t>Allibus Transportes Ltda</t>
  </si>
  <si>
    <t>Pêssego Transportes Ltda</t>
  </si>
  <si>
    <t>UPBus Qualidade em Transportes S/A</t>
  </si>
  <si>
    <t>Consórcio Transnoroeste</t>
  </si>
  <si>
    <t>TOTAL</t>
  </si>
  <si>
    <t>CONCESSIONÁRIAS</t>
  </si>
  <si>
    <t>DISCRIMINAÇÃO</t>
  </si>
  <si>
    <t>Tarifa do dia:</t>
  </si>
  <si>
    <t>OPERAÇÃO DE 01 A 30/09/21 - VENCIMENTO 09/09 A 07/10/21</t>
  </si>
  <si>
    <t>DEMONSTRATIVO DE REMUNERAÇÃO DOS CONCESSIONÁRIOS - Grupo Local de Distribuição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</si>
</sst>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0000000000_-;\-&quot;R$&quot;\ * #,##0.000000000000_-;_-&quot;R$&quot;\ * &quot;-&quot;????????????_-;_-@_-"/>
    <numFmt numFmtId="165" formatCode="0.000000000000"/>
    <numFmt numFmtId="166" formatCode="_-&quot;R$&quot;\ * #,##0.0000_-;\-&quot;R$&quot;\ * #,##0.0000_-;_-&quot;R$&quot;\ * &quot;-&quot;????_-;_-@_-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(* #,##0.00000000_);_(* \(#,##0.00000000\);_(* &quot;-&quot;??_);_(@_)"/>
    <numFmt numFmtId="170" formatCode="_-&quot;R$&quot;\ * #,##0.0000_-;\-&quot;R$&quot;\ * #,##0.0000_-;_-&quot;R$&quot;\ * &quot;-&quot;??_-;_-@_-"/>
    <numFmt numFmtId="171" formatCode="_(* #,##0_);_(* \(#,##0\);_(* &quot;-&quot;??_);_(@_)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8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4" fontId="32" fillId="0" borderId="11" xfId="46" applyFont="1" applyFill="1" applyBorder="1" applyAlignment="1">
      <alignment vertical="center"/>
    </xf>
    <xf numFmtId="167" fontId="32" fillId="0" borderId="11" xfId="46" applyNumberFormat="1" applyFont="1" applyFill="1" applyBorder="1" applyAlignment="1">
      <alignment vertical="center"/>
    </xf>
    <xf numFmtId="168" fontId="32" fillId="0" borderId="11" xfId="46" applyNumberFormat="1" applyFont="1" applyBorder="1" applyAlignment="1">
      <alignment vertical="center"/>
    </xf>
    <xf numFmtId="0" fontId="32" fillId="0" borderId="11" xfId="0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Border="1" applyAlignment="1">
      <alignment vertical="center"/>
    </xf>
    <xf numFmtId="167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0" borderId="4" xfId="46" applyFont="1" applyBorder="1" applyAlignment="1">
      <alignment vertical="center"/>
    </xf>
    <xf numFmtId="44" fontId="0" fillId="0" borderId="0" xfId="0" applyNumberFormat="1" applyAlignment="1">
      <alignment/>
    </xf>
    <xf numFmtId="0" fontId="32" fillId="0" borderId="4" xfId="0" applyFont="1" applyFill="1" applyBorder="1" applyAlignment="1">
      <alignment horizontal="left" vertical="center" indent="1"/>
    </xf>
    <xf numFmtId="168" fontId="0" fillId="0" borderId="12" xfId="46" applyNumberFormat="1" applyFont="1" applyFill="1" applyBorder="1" applyAlignment="1">
      <alignment vertical="center"/>
    </xf>
    <xf numFmtId="168" fontId="0" fillId="0" borderId="12" xfId="46" applyNumberFormat="1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44" fontId="0" fillId="0" borderId="0" xfId="0" applyNumberFormat="1" applyFont="1" applyFill="1" applyAlignment="1">
      <alignment vertical="center"/>
    </xf>
    <xf numFmtId="168" fontId="32" fillId="0" borderId="13" xfId="53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4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horizontal="left" vertical="center" indent="2"/>
    </xf>
    <xf numFmtId="168" fontId="32" fillId="0" borderId="11" xfId="53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44" fontId="32" fillId="0" borderId="11" xfId="0" applyNumberFormat="1" applyFont="1" applyFill="1" applyBorder="1" applyAlignment="1">
      <alignment vertical="center"/>
    </xf>
    <xf numFmtId="168" fontId="32" fillId="0" borderId="4" xfId="53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vertical="center"/>
    </xf>
    <xf numFmtId="0" fontId="32" fillId="33" borderId="4" xfId="0" applyFont="1" applyFill="1" applyBorder="1" applyAlignment="1">
      <alignment horizontal="left" vertical="center" indent="1"/>
    </xf>
    <xf numFmtId="168" fontId="32" fillId="0" borderId="4" xfId="53" applyFont="1" applyFill="1" applyBorder="1" applyAlignment="1">
      <alignment horizontal="left" vertical="center" indent="2"/>
    </xf>
    <xf numFmtId="0" fontId="20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3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53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168" fontId="0" fillId="0" borderId="0" xfId="53" applyFont="1" applyFill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8" fontId="32" fillId="33" borderId="4" xfId="53" applyFont="1" applyFill="1" applyBorder="1" applyAlignment="1">
      <alignment vertical="center"/>
    </xf>
    <xf numFmtId="0" fontId="32" fillId="33" borderId="4" xfId="0" applyFont="1" applyFill="1" applyBorder="1" applyAlignment="1">
      <alignment vertical="center"/>
    </xf>
    <xf numFmtId="0" fontId="32" fillId="33" borderId="4" xfId="0" applyFont="1" applyFill="1" applyBorder="1" applyAlignment="1">
      <alignment horizontal="left" vertical="center" indent="2"/>
    </xf>
    <xf numFmtId="168" fontId="43" fillId="0" borderId="4" xfId="46" applyNumberFormat="1" applyFont="1" applyFill="1" applyBorder="1" applyAlignment="1">
      <alignment vertical="center"/>
    </xf>
    <xf numFmtId="169" fontId="32" fillId="0" borderId="4" xfId="53" applyNumberFormat="1" applyFont="1" applyFill="1" applyBorder="1" applyAlignment="1">
      <alignment horizontal="center" vertical="center"/>
    </xf>
    <xf numFmtId="170" fontId="32" fillId="0" borderId="4" xfId="46" applyNumberFormat="1" applyFont="1" applyFill="1" applyBorder="1" applyAlignment="1">
      <alignment horizontal="center" vertical="center"/>
    </xf>
    <xf numFmtId="171" fontId="32" fillId="0" borderId="4" xfId="0" applyNumberFormat="1" applyFont="1" applyFill="1" applyBorder="1" applyAlignment="1">
      <alignment vertical="center"/>
    </xf>
    <xf numFmtId="171" fontId="32" fillId="0" borderId="4" xfId="53" applyNumberFormat="1" applyFont="1" applyFill="1" applyBorder="1" applyAlignment="1">
      <alignment horizontal="center" vertical="center"/>
    </xf>
    <xf numFmtId="171" fontId="32" fillId="0" borderId="4" xfId="53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horizontal="left" vertical="center" indent="2"/>
    </xf>
    <xf numFmtId="171" fontId="32" fillId="0" borderId="12" xfId="53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1" fontId="23" fillId="35" borderId="16" xfId="49" applyFont="1" applyFill="1" applyBorder="1" applyAlignment="1">
      <alignment vertical="center"/>
      <protection/>
    </xf>
    <xf numFmtId="44" fontId="23" fillId="35" borderId="16" xfId="46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1">
      <c r="A2" s="65" t="s">
        <v>76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62"/>
      <c r="B3" s="62"/>
      <c r="C3" s="64"/>
      <c r="E3" s="62"/>
      <c r="F3" s="62" t="s">
        <v>75</v>
      </c>
      <c r="G3" s="64">
        <v>4.4</v>
      </c>
      <c r="H3" s="63"/>
      <c r="I3" s="63"/>
      <c r="J3" s="63"/>
      <c r="K3" s="63"/>
      <c r="L3" s="63"/>
      <c r="M3" s="63"/>
      <c r="N3" s="63"/>
      <c r="O3" s="62"/>
    </row>
    <row r="4" spans="1:15" ht="21" customHeight="1">
      <c r="A4" s="57" t="s">
        <v>74</v>
      </c>
      <c r="B4" s="57" t="s">
        <v>73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61" t="s">
        <v>72</v>
      </c>
    </row>
    <row r="5" spans="1:15" ht="42" customHeight="1">
      <c r="A5" s="57"/>
      <c r="B5" s="60" t="s">
        <v>71</v>
      </c>
      <c r="C5" s="60" t="s">
        <v>71</v>
      </c>
      <c r="D5" s="60" t="s">
        <v>67</v>
      </c>
      <c r="E5" s="60" t="s">
        <v>70</v>
      </c>
      <c r="F5" s="60" t="s">
        <v>69</v>
      </c>
      <c r="G5" s="60" t="s">
        <v>68</v>
      </c>
      <c r="H5" s="60" t="s">
        <v>67</v>
      </c>
      <c r="I5" s="60" t="s">
        <v>66</v>
      </c>
      <c r="J5" s="60" t="s">
        <v>65</v>
      </c>
      <c r="K5" s="60" t="s">
        <v>64</v>
      </c>
      <c r="L5" s="60" t="s">
        <v>64</v>
      </c>
      <c r="M5" s="60" t="s">
        <v>63</v>
      </c>
      <c r="N5" s="60" t="s">
        <v>62</v>
      </c>
      <c r="O5" s="57"/>
    </row>
    <row r="6" spans="1:15" ht="20.25" customHeight="1">
      <c r="A6" s="57"/>
      <c r="B6" s="58" t="s">
        <v>61</v>
      </c>
      <c r="C6" s="58" t="s">
        <v>60</v>
      </c>
      <c r="D6" s="58" t="s">
        <v>59</v>
      </c>
      <c r="E6" s="58" t="s">
        <v>58</v>
      </c>
      <c r="F6" s="58" t="s">
        <v>57</v>
      </c>
      <c r="G6" s="58" t="s">
        <v>56</v>
      </c>
      <c r="H6" s="59" t="s">
        <v>55</v>
      </c>
      <c r="I6" s="59" t="s">
        <v>54</v>
      </c>
      <c r="J6" s="58" t="s">
        <v>53</v>
      </c>
      <c r="K6" s="58" t="s">
        <v>52</v>
      </c>
      <c r="L6" s="58" t="s">
        <v>51</v>
      </c>
      <c r="M6" s="58" t="s">
        <v>50</v>
      </c>
      <c r="N6" s="58" t="s">
        <v>49</v>
      </c>
      <c r="O6" s="57"/>
    </row>
    <row r="7" spans="1:26" ht="18.75" customHeight="1">
      <c r="A7" s="56" t="s">
        <v>48</v>
      </c>
      <c r="B7" s="55">
        <f>B8+B11</f>
        <v>8515610</v>
      </c>
      <c r="C7" s="55">
        <f>C8+C11</f>
        <v>6034875</v>
      </c>
      <c r="D7" s="55">
        <f>D8+D11</f>
        <v>6465834</v>
      </c>
      <c r="E7" s="55">
        <f>E8+E11</f>
        <v>1393939</v>
      </c>
      <c r="F7" s="55">
        <f>F8+F11</f>
        <v>4661318</v>
      </c>
      <c r="G7" s="55">
        <f>G8+G11</f>
        <v>7586438</v>
      </c>
      <c r="H7" s="55">
        <f>H8+H11</f>
        <v>1075671</v>
      </c>
      <c r="I7" s="55">
        <f>I8+I11</f>
        <v>5927529</v>
      </c>
      <c r="J7" s="55">
        <f>J8+J11</f>
        <v>5399722</v>
      </c>
      <c r="K7" s="55">
        <f>K8+K11</f>
        <v>7820427</v>
      </c>
      <c r="L7" s="55">
        <f>L8+L11</f>
        <v>5820413</v>
      </c>
      <c r="M7" s="55">
        <f>M8+M11</f>
        <v>2757671</v>
      </c>
      <c r="N7" s="55">
        <f>N8+N11</f>
        <v>1721442</v>
      </c>
      <c r="O7" s="55">
        <f>O8+O11</f>
        <v>65180889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54" t="s">
        <v>47</v>
      </c>
      <c r="B8" s="52">
        <f>B9+B10</f>
        <v>434849</v>
      </c>
      <c r="C8" s="52">
        <f>C9+C10</f>
        <v>428651</v>
      </c>
      <c r="D8" s="52">
        <f>D9+D10</f>
        <v>321325</v>
      </c>
      <c r="E8" s="52">
        <f>E9+E10</f>
        <v>62158</v>
      </c>
      <c r="F8" s="52">
        <f>F9+F10</f>
        <v>227712</v>
      </c>
      <c r="G8" s="52">
        <f>G9+G10</f>
        <v>341517</v>
      </c>
      <c r="H8" s="52">
        <f>H9+H10</f>
        <v>65740</v>
      </c>
      <c r="I8" s="52">
        <f>I9+I10</f>
        <v>410948</v>
      </c>
      <c r="J8" s="52">
        <f>J9+J10</f>
        <v>325495</v>
      </c>
      <c r="K8" s="52">
        <f>K9+K10</f>
        <v>283922</v>
      </c>
      <c r="L8" s="52">
        <f>L9+L10</f>
        <v>227465</v>
      </c>
      <c r="M8" s="52">
        <f>M9+M10</f>
        <v>130054</v>
      </c>
      <c r="N8" s="52">
        <f>N9+N10</f>
        <v>110719</v>
      </c>
      <c r="O8" s="52">
        <f>O9+O10</f>
        <v>3370555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34" t="s">
        <v>46</v>
      </c>
      <c r="B9" s="52">
        <v>434849</v>
      </c>
      <c r="C9" s="52">
        <v>428651</v>
      </c>
      <c r="D9" s="52">
        <v>321325</v>
      </c>
      <c r="E9" s="52">
        <v>62158</v>
      </c>
      <c r="F9" s="52">
        <v>227712</v>
      </c>
      <c r="G9" s="52">
        <v>341517</v>
      </c>
      <c r="H9" s="52">
        <v>65678</v>
      </c>
      <c r="I9" s="52">
        <v>410939</v>
      </c>
      <c r="J9" s="52">
        <v>325495</v>
      </c>
      <c r="K9" s="52">
        <v>283548</v>
      </c>
      <c r="L9" s="52">
        <v>227465</v>
      </c>
      <c r="M9" s="52">
        <v>129899</v>
      </c>
      <c r="N9" s="52">
        <v>110699</v>
      </c>
      <c r="O9" s="52">
        <f>SUM(B9:N9)</f>
        <v>3369935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34" t="s">
        <v>45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62</v>
      </c>
      <c r="I10" s="53">
        <v>9</v>
      </c>
      <c r="J10" s="53">
        <v>0</v>
      </c>
      <c r="K10" s="53">
        <v>374</v>
      </c>
      <c r="L10" s="53">
        <v>0</v>
      </c>
      <c r="M10" s="53">
        <v>155</v>
      </c>
      <c r="N10" s="53">
        <v>20</v>
      </c>
      <c r="O10" s="52">
        <f>SUM(B10:N10)</f>
        <v>620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54" t="s">
        <v>44</v>
      </c>
      <c r="B11" s="53">
        <v>8080761</v>
      </c>
      <c r="C11" s="53">
        <v>5606224</v>
      </c>
      <c r="D11" s="53">
        <v>6144509</v>
      </c>
      <c r="E11" s="53">
        <v>1331781</v>
      </c>
      <c r="F11" s="53">
        <v>4433606</v>
      </c>
      <c r="G11" s="53">
        <v>7244921</v>
      </c>
      <c r="H11" s="53">
        <v>1009931</v>
      </c>
      <c r="I11" s="53">
        <v>5516581</v>
      </c>
      <c r="J11" s="53">
        <v>5074227</v>
      </c>
      <c r="K11" s="53">
        <v>7536505</v>
      </c>
      <c r="L11" s="53">
        <v>5592948</v>
      </c>
      <c r="M11" s="53">
        <v>2627617</v>
      </c>
      <c r="N11" s="53">
        <v>1610723</v>
      </c>
      <c r="O11" s="52">
        <f>SUM(B11:N11)</f>
        <v>61810334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8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30"/>
    </row>
    <row r="13" spans="1:26" ht="18.75" customHeight="1">
      <c r="A13" s="18" t="s">
        <v>43</v>
      </c>
      <c r="B13" s="50">
        <v>2.2493</v>
      </c>
      <c r="C13" s="50">
        <v>2.3231</v>
      </c>
      <c r="D13" s="50">
        <v>2.0368</v>
      </c>
      <c r="E13" s="50">
        <v>3.4844</v>
      </c>
      <c r="F13" s="50">
        <v>2.36</v>
      </c>
      <c r="G13" s="50">
        <v>1.94</v>
      </c>
      <c r="H13" s="50">
        <v>2.6013</v>
      </c>
      <c r="I13" s="50">
        <v>2.3046</v>
      </c>
      <c r="J13" s="50">
        <v>2.3196</v>
      </c>
      <c r="K13" s="50">
        <v>2.1941</v>
      </c>
      <c r="L13" s="50">
        <v>2.4972</v>
      </c>
      <c r="M13" s="50">
        <v>2.8848</v>
      </c>
      <c r="N13" s="50">
        <v>2.607</v>
      </c>
      <c r="O13" s="4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8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4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8" t="s">
        <v>42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5"/>
    </row>
    <row r="17" spans="1:23" ht="18.75" customHeight="1">
      <c r="A17" s="44" t="s">
        <v>41</v>
      </c>
      <c r="B17" s="43">
        <f>B18+B19+B20+B21+B22+B23+B24+B25</f>
        <v>29227179.759999998</v>
      </c>
      <c r="C17" s="43">
        <f>C18+C19+C20+C21+C22+C23+C24+C25</f>
        <v>21673986.179999996</v>
      </c>
      <c r="D17" s="43">
        <f>D18+D19+D20+D21+D22+D23+D24+D25</f>
        <v>18930810.33</v>
      </c>
      <c r="E17" s="43">
        <f>E18+E19+E20+E21+E22+E23+E24+E25</f>
        <v>5474825.420000001</v>
      </c>
      <c r="F17" s="43">
        <f>F18+F19+F20+F21+F22+F23+F24+F25</f>
        <v>20059861.060000002</v>
      </c>
      <c r="G17" s="43">
        <f>G18+G19+G20+G21+G22+G23+G24+G25</f>
        <v>27178057.000000004</v>
      </c>
      <c r="H17" s="43">
        <f>H18+H19+H20+H21+H22+H23+H24+H25</f>
        <v>5167006.380000001</v>
      </c>
      <c r="I17" s="43">
        <f>I18+I19+I20+I21+I22+I23+I24+I25</f>
        <v>20756803.110000007</v>
      </c>
      <c r="J17" s="43">
        <f>J18+J19+J20+J21+J22+J23+J24+J25</f>
        <v>18357256.950000003</v>
      </c>
      <c r="K17" s="43">
        <f>K18+K19+K20+K21+K22+K23+K24+K25</f>
        <v>23213166.09</v>
      </c>
      <c r="L17" s="43">
        <f>L18+L19+L20+L21+L22+L23+L24+L25</f>
        <v>22176976.35</v>
      </c>
      <c r="M17" s="43">
        <f>M18+M19+M20+M21+M22+M23+M24+M25</f>
        <v>12536115.350000003</v>
      </c>
      <c r="N17" s="43">
        <f>N18+N19+N20+N21+N22+N23+N24+N25</f>
        <v>6432998.340000001</v>
      </c>
      <c r="O17" s="43">
        <f>O18+O19+O20+O21+O22+O23+O24+O25</f>
        <v>231185042.32000002</v>
      </c>
      <c r="Q17" s="42"/>
      <c r="R17" s="42"/>
      <c r="S17" s="42"/>
      <c r="T17" s="42"/>
      <c r="U17" s="42"/>
      <c r="V17" s="42"/>
      <c r="W17" s="42"/>
    </row>
    <row r="18" spans="1:15" ht="18.75" customHeight="1">
      <c r="A18" s="15" t="s">
        <v>40</v>
      </c>
      <c r="B18" s="38">
        <v>19154161.59</v>
      </c>
      <c r="C18" s="38">
        <v>14019618.12</v>
      </c>
      <c r="D18" s="38">
        <v>13169610.689999996</v>
      </c>
      <c r="E18" s="38">
        <v>4857041.07</v>
      </c>
      <c r="F18" s="38">
        <v>11000710.48</v>
      </c>
      <c r="G18" s="38">
        <v>14717689.72</v>
      </c>
      <c r="H18" s="38">
        <v>2798143</v>
      </c>
      <c r="I18" s="38">
        <v>13660583.320000004</v>
      </c>
      <c r="J18" s="38">
        <v>12525195.120000001</v>
      </c>
      <c r="K18" s="38">
        <v>17158798.89</v>
      </c>
      <c r="L18" s="38">
        <v>14534735.330000002</v>
      </c>
      <c r="M18" s="38">
        <v>7955329.270000001</v>
      </c>
      <c r="N18" s="38">
        <v>4487799.319999999</v>
      </c>
      <c r="O18" s="38">
        <f>SUM(B18:N18)</f>
        <v>150039415.92000002</v>
      </c>
    </row>
    <row r="19" spans="1:23" ht="18.75" customHeight="1">
      <c r="A19" s="15" t="s">
        <v>39</v>
      </c>
      <c r="B19" s="38">
        <v>7916698.009999998</v>
      </c>
      <c r="C19" s="38">
        <v>6358702.999999999</v>
      </c>
      <c r="D19" s="38">
        <v>4847436.17</v>
      </c>
      <c r="E19" s="38">
        <v>258536.56999999992</v>
      </c>
      <c r="F19" s="38">
        <v>7972530.23</v>
      </c>
      <c r="G19" s="38">
        <v>11038755.7</v>
      </c>
      <c r="H19" s="38">
        <v>2178082.85</v>
      </c>
      <c r="I19" s="38">
        <v>5780523.97</v>
      </c>
      <c r="J19" s="38">
        <v>4881518.37</v>
      </c>
      <c r="K19" s="38">
        <v>4447319.7700000005</v>
      </c>
      <c r="L19" s="38">
        <v>6046924.17</v>
      </c>
      <c r="M19" s="38">
        <v>3661965.34</v>
      </c>
      <c r="N19" s="38">
        <v>1551231.52</v>
      </c>
      <c r="O19" s="38">
        <f>SUM(B19:N19)</f>
        <v>66940225.67000001</v>
      </c>
      <c r="W19" s="41"/>
    </row>
    <row r="20" spans="1:15" ht="18.75" customHeight="1">
      <c r="A20" s="15" t="s">
        <v>38</v>
      </c>
      <c r="B20" s="38">
        <v>1094149.4</v>
      </c>
      <c r="C20" s="38">
        <v>805545.1499999999</v>
      </c>
      <c r="D20" s="38">
        <v>520387.4800000001</v>
      </c>
      <c r="E20" s="38">
        <v>199011.75</v>
      </c>
      <c r="F20" s="38">
        <v>585425.92</v>
      </c>
      <c r="G20" s="38">
        <v>820335.2499999999</v>
      </c>
      <c r="H20" s="38">
        <v>106266.15000000005</v>
      </c>
      <c r="I20" s="38">
        <v>596781.9999999999</v>
      </c>
      <c r="J20" s="38">
        <v>675857.8200000001</v>
      </c>
      <c r="K20" s="38">
        <v>922926.0099999999</v>
      </c>
      <c r="L20" s="38">
        <v>919783.2099999998</v>
      </c>
      <c r="M20" s="38">
        <v>396859.9100000001</v>
      </c>
      <c r="N20" s="38">
        <v>222432.90000000002</v>
      </c>
      <c r="O20" s="38">
        <f>SUM(B20:N20)</f>
        <v>7865762.95</v>
      </c>
    </row>
    <row r="21" spans="1:15" ht="18.75" customHeight="1">
      <c r="A21" s="15" t="s">
        <v>37</v>
      </c>
      <c r="B21" s="38">
        <v>83156.46</v>
      </c>
      <c r="C21" s="38">
        <v>83156.46</v>
      </c>
      <c r="D21" s="38">
        <v>41578.23</v>
      </c>
      <c r="E21" s="38">
        <v>41578.23</v>
      </c>
      <c r="F21" s="38">
        <v>41578.23</v>
      </c>
      <c r="G21" s="38">
        <v>41578.23</v>
      </c>
      <c r="H21" s="38">
        <v>41578.23</v>
      </c>
      <c r="I21" s="38">
        <v>41578.23</v>
      </c>
      <c r="J21" s="38">
        <v>41578.23</v>
      </c>
      <c r="K21" s="38">
        <v>41578.23</v>
      </c>
      <c r="L21" s="38">
        <v>41578.23</v>
      </c>
      <c r="M21" s="38">
        <v>41578.23</v>
      </c>
      <c r="N21" s="38">
        <v>41578.23</v>
      </c>
      <c r="O21" s="38">
        <f>SUM(B21:N21)</f>
        <v>623673.45</v>
      </c>
    </row>
    <row r="22" spans="1:15" ht="18.75" customHeight="1">
      <c r="A22" s="15" t="s">
        <v>36</v>
      </c>
      <c r="B22" s="38">
        <v>-8811.899999999994</v>
      </c>
      <c r="C22" s="38">
        <v>0</v>
      </c>
      <c r="D22" s="38">
        <v>-118755.89999999998</v>
      </c>
      <c r="E22" s="38">
        <v>0</v>
      </c>
      <c r="F22" s="38">
        <v>-4406.099999999998</v>
      </c>
      <c r="G22" s="38">
        <v>0</v>
      </c>
      <c r="H22" s="38">
        <v>-52679.10000000002</v>
      </c>
      <c r="I22" s="38">
        <v>0</v>
      </c>
      <c r="J22" s="38">
        <v>-90920.09999999996</v>
      </c>
      <c r="K22" s="38">
        <v>-9371.999999999995</v>
      </c>
      <c r="L22" s="38">
        <v>0</v>
      </c>
      <c r="M22" s="38">
        <v>0</v>
      </c>
      <c r="N22" s="38">
        <v>0</v>
      </c>
      <c r="O22" s="38">
        <f>SUM(B22:N22)</f>
        <v>-284945.1</v>
      </c>
    </row>
    <row r="23" spans="1:26" ht="18.75" customHeight="1">
      <c r="A23" s="15" t="s">
        <v>35</v>
      </c>
      <c r="B23" s="38">
        <v>-2103.3</v>
      </c>
      <c r="C23" s="38">
        <v>-7279.85</v>
      </c>
      <c r="D23" s="38">
        <v>-53684.640000000014</v>
      </c>
      <c r="E23" s="38">
        <v>-18691.5</v>
      </c>
      <c r="F23" s="38">
        <v>-1191.0000000000002</v>
      </c>
      <c r="G23" s="38">
        <v>-8570.000000000002</v>
      </c>
      <c r="H23" s="38">
        <v>-35304.75</v>
      </c>
      <c r="I23" s="38">
        <v>-14990.310000000005</v>
      </c>
      <c r="J23" s="38">
        <v>-99435.98999999999</v>
      </c>
      <c r="K23" s="38">
        <v>-80330.51</v>
      </c>
      <c r="L23" s="38">
        <v>-42044.49</v>
      </c>
      <c r="M23" s="38">
        <v>-766.7</v>
      </c>
      <c r="N23" s="38">
        <v>-2074.83</v>
      </c>
      <c r="O23" s="38">
        <f>SUM(B23:N23)</f>
        <v>-366467.87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5" t="s">
        <v>34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f>SUM(B24:N24)</f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5" t="s">
        <v>33</v>
      </c>
      <c r="B25" s="38">
        <v>989929.5000000005</v>
      </c>
      <c r="C25" s="38">
        <v>414243.29999999976</v>
      </c>
      <c r="D25" s="38">
        <v>524238.2999999997</v>
      </c>
      <c r="E25" s="38">
        <v>137349.29999999996</v>
      </c>
      <c r="F25" s="38">
        <v>465213.2999999997</v>
      </c>
      <c r="G25" s="38">
        <v>568268.1000000002</v>
      </c>
      <c r="H25" s="38">
        <v>130920</v>
      </c>
      <c r="I25" s="38">
        <v>692325.9000000005</v>
      </c>
      <c r="J25" s="38">
        <v>423463.50000000023</v>
      </c>
      <c r="K25" s="38">
        <v>732245.6999999995</v>
      </c>
      <c r="L25" s="38">
        <v>675999.9</v>
      </c>
      <c r="M25" s="38">
        <v>481149.3</v>
      </c>
      <c r="N25" s="38">
        <v>132031.19999999992</v>
      </c>
      <c r="O25" s="38">
        <f>SUM(B25:N25)</f>
        <v>6367377.3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35"/>
      <c r="B26" s="30"/>
      <c r="C26" s="3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39"/>
    </row>
    <row r="27" spans="1:15" ht="18.75" customHeight="1">
      <c r="A27" s="18" t="s">
        <v>32</v>
      </c>
      <c r="B27" s="38">
        <f>+B28+B30+B42+B43+B46-B47</f>
        <v>-1632868.8799999994</v>
      </c>
      <c r="C27" s="38">
        <f>+C28+C30+C42+C43+C46-C47</f>
        <v>-1748189.5699999996</v>
      </c>
      <c r="D27" s="38">
        <f>+D28+D30+D42+D43+D46-D47</f>
        <v>-1368654.75</v>
      </c>
      <c r="E27" s="38">
        <f>+E28+E30+E42+E43+E46-E47</f>
        <v>-120980.65000000001</v>
      </c>
      <c r="F27" s="38">
        <f>+F28+F30+F42+F43+F46-F47</f>
        <v>-832360.22</v>
      </c>
      <c r="G27" s="38">
        <f>+G28+G30+G42+G43+G46-G47</f>
        <v>-1268762.9000000004</v>
      </c>
      <c r="H27" s="38">
        <f>+H28+H30+H42+H43+H46-H47</f>
        <v>-732675.73</v>
      </c>
      <c r="I27" s="38">
        <f>+I28+I30+I42+I43+I46-I47</f>
        <v>-1603209.1099999999</v>
      </c>
      <c r="J27" s="38">
        <f>+J28+J30+J42+J43+J46-J47</f>
        <v>-1311006.3399999999</v>
      </c>
      <c r="K27" s="38">
        <f>+K28+K30+K42+K43+K46-K47</f>
        <v>-1061075.0999999999</v>
      </c>
      <c r="L27" s="38">
        <f>+L28+L30+L42+L43+L46-L47</f>
        <v>-812928.2400000002</v>
      </c>
      <c r="M27" s="38">
        <f>+M28+M30+M42+M43+M46-M47</f>
        <v>-470811.72</v>
      </c>
      <c r="N27" s="38">
        <f>+N28+N30+N42+N43+N46-N47</f>
        <v>-441372.64</v>
      </c>
      <c r="O27" s="38">
        <f>+O28+O30+O42+O43+O46-O47</f>
        <v>-13404895.849999998</v>
      </c>
    </row>
    <row r="28" spans="1:15" ht="18.75" customHeight="1">
      <c r="A28" s="15" t="s">
        <v>31</v>
      </c>
      <c r="B28" s="14">
        <v>-1913335.5999999994</v>
      </c>
      <c r="C28" s="14">
        <v>-1886064.3999999997</v>
      </c>
      <c r="D28" s="14">
        <v>-1413830</v>
      </c>
      <c r="E28" s="14">
        <v>-273495.2</v>
      </c>
      <c r="F28" s="14">
        <v>-1001932.8</v>
      </c>
      <c r="G28" s="14">
        <v>-1502674.8000000003</v>
      </c>
      <c r="H28" s="14">
        <v>-288983.2</v>
      </c>
      <c r="I28" s="14">
        <v>-1808131.5999999996</v>
      </c>
      <c r="J28" s="14">
        <v>-1432178</v>
      </c>
      <c r="K28" s="14">
        <v>-1247611.2</v>
      </c>
      <c r="L28" s="14">
        <v>-1000846.0000000001</v>
      </c>
      <c r="M28" s="14">
        <v>-571555.6</v>
      </c>
      <c r="N28" s="14">
        <v>-487075.6</v>
      </c>
      <c r="O28" s="14">
        <f>+O29</f>
        <v>-14827713.999999996</v>
      </c>
    </row>
    <row r="29" spans="1:26" ht="18.75" customHeight="1">
      <c r="A29" s="35" t="s">
        <v>30</v>
      </c>
      <c r="B29" s="30">
        <v>-1913335.5999999994</v>
      </c>
      <c r="C29" s="30">
        <v>-1886064.3999999997</v>
      </c>
      <c r="D29" s="30">
        <v>-1413830</v>
      </c>
      <c r="E29" s="30">
        <v>-273495.2</v>
      </c>
      <c r="F29" s="30">
        <v>-1001932.8</v>
      </c>
      <c r="G29" s="30">
        <v>-1502674.8000000003</v>
      </c>
      <c r="H29" s="30">
        <v>-288983.2</v>
      </c>
      <c r="I29" s="30">
        <v>-1808131.5999999996</v>
      </c>
      <c r="J29" s="30">
        <v>-1432178</v>
      </c>
      <c r="K29" s="30">
        <v>-1247611.2</v>
      </c>
      <c r="L29" s="30">
        <v>-1000846.0000000001</v>
      </c>
      <c r="M29" s="30">
        <v>-571555.6</v>
      </c>
      <c r="N29" s="30">
        <v>-487075.6</v>
      </c>
      <c r="O29" s="37">
        <f>SUM(B29:N29)</f>
        <v>-14827713.999999996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15" t="s">
        <v>29</v>
      </c>
      <c r="B30" s="14">
        <f>SUM(B31:B40)</f>
        <v>0</v>
      </c>
      <c r="C30" s="14">
        <f>SUM(C31:C40)</f>
        <v>0</v>
      </c>
      <c r="D30" s="14">
        <f>SUM(D31:D40)</f>
        <v>0</v>
      </c>
      <c r="E30" s="14">
        <f>SUM(E31:E40)</f>
        <v>0</v>
      </c>
      <c r="F30" s="14">
        <f>SUM(F31:F40)</f>
        <v>-4639.57</v>
      </c>
      <c r="G30" s="14">
        <f>SUM(G31:G40)</f>
        <v>0</v>
      </c>
      <c r="H30" s="14">
        <f>SUM(H31:H40)</f>
        <v>-498969.07999999996</v>
      </c>
      <c r="I30" s="14">
        <f>SUM(I31:I40)</f>
        <v>-396</v>
      </c>
      <c r="J30" s="14">
        <f>SUM(J31:J40)</f>
        <v>0</v>
      </c>
      <c r="K30" s="14">
        <f>SUM(K31:K40)</f>
        <v>0</v>
      </c>
      <c r="L30" s="14">
        <f>SUM(L31:L40)</f>
        <v>0</v>
      </c>
      <c r="M30" s="14">
        <f>SUM(M31:M40)</f>
        <v>-2930.4</v>
      </c>
      <c r="N30" s="14">
        <f>SUM(N31:N40)</f>
        <v>0</v>
      </c>
      <c r="O30" s="14">
        <f>SUM(O31:O40)</f>
        <v>-506935.05</v>
      </c>
    </row>
    <row r="31" spans="1:26" ht="18.75" customHeight="1">
      <c r="A31" s="35" t="s">
        <v>28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f>SUM(B31:N31)</f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35" t="s">
        <v>27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-396</v>
      </c>
      <c r="J32" s="31">
        <v>0</v>
      </c>
      <c r="K32" s="31">
        <v>0</v>
      </c>
      <c r="L32" s="31">
        <v>0</v>
      </c>
      <c r="M32" s="31">
        <v>-2930.4</v>
      </c>
      <c r="N32" s="31">
        <v>0</v>
      </c>
      <c r="O32" s="31">
        <f>SUM(B32:N32)</f>
        <v>-3326.4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35" t="s">
        <v>26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35" t="s">
        <v>25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6">
        <f>SUM(B34:N34)</f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35" t="s">
        <v>24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34" t="s">
        <v>23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>SUM(B36:N36)</f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4" t="s">
        <v>22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>SUM(B37:N37)</f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4" t="s">
        <v>21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>SUM(B38:N38)</f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4" t="s">
        <v>20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-21298.54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>SUM(B39:N39)</f>
        <v>-21298.54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34" t="s">
        <v>19</v>
      </c>
      <c r="B40" s="31">
        <v>0</v>
      </c>
      <c r="C40" s="31">
        <v>0</v>
      </c>
      <c r="D40" s="31">
        <v>0</v>
      </c>
      <c r="E40" s="31">
        <v>0</v>
      </c>
      <c r="F40" s="31">
        <v>-4639.57</v>
      </c>
      <c r="G40" s="31">
        <v>0</v>
      </c>
      <c r="H40" s="31">
        <v>-477670.54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>SUM(B40:N40)</f>
        <v>-482310.11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34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5" t="s">
        <v>18</v>
      </c>
      <c r="B42" s="33">
        <v>78910.15</v>
      </c>
      <c r="C42" s="33">
        <v>60197.600000000006</v>
      </c>
      <c r="D42" s="33">
        <v>-41673.169999999984</v>
      </c>
      <c r="E42" s="33">
        <v>117834.67</v>
      </c>
      <c r="F42" s="33">
        <v>88413.03</v>
      </c>
      <c r="G42" s="33">
        <v>45851.91</v>
      </c>
      <c r="H42" s="33">
        <v>20057.770000000004</v>
      </c>
      <c r="I42" s="33">
        <v>38539.41</v>
      </c>
      <c r="J42" s="33">
        <v>41476.5</v>
      </c>
      <c r="K42" s="33">
        <v>15266.06</v>
      </c>
      <c r="L42" s="33">
        <v>61067.14</v>
      </c>
      <c r="M42" s="33">
        <v>15178.61</v>
      </c>
      <c r="N42" s="33">
        <v>15062.97</v>
      </c>
      <c r="O42" s="31">
        <f>SUM(B42:N42)</f>
        <v>556182.65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5" t="s">
        <v>17</v>
      </c>
      <c r="B43" s="33">
        <v>201556.57</v>
      </c>
      <c r="C43" s="33">
        <v>77677.22999999997</v>
      </c>
      <c r="D43" s="33">
        <v>86848.41999999995</v>
      </c>
      <c r="E43" s="33">
        <v>34679.88000000002</v>
      </c>
      <c r="F43" s="33">
        <v>85799.12000000004</v>
      </c>
      <c r="G43" s="33">
        <v>188059.9899999999</v>
      </c>
      <c r="H43" s="33">
        <v>35218.780000000006</v>
      </c>
      <c r="I43" s="33">
        <v>166779.07999999993</v>
      </c>
      <c r="J43" s="33">
        <v>79695.16000000003</v>
      </c>
      <c r="K43" s="33">
        <v>171270.03999999998</v>
      </c>
      <c r="L43" s="33">
        <v>126850.61999999994</v>
      </c>
      <c r="M43" s="33">
        <v>88495.67000000003</v>
      </c>
      <c r="N43" s="33">
        <v>30639.989999999987</v>
      </c>
      <c r="O43" s="31">
        <f>SUM(B43:N43)</f>
        <v>1373570.5499999998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5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1"/>
      <c r="P44"/>
      <c r="Q44" s="17"/>
      <c r="R44"/>
      <c r="S44"/>
      <c r="T44"/>
      <c r="U44"/>
      <c r="V44"/>
      <c r="W44"/>
      <c r="X44"/>
      <c r="Y44"/>
      <c r="Z44"/>
    </row>
    <row r="45" spans="1:26" ht="18.75" customHeight="1">
      <c r="A45" s="18" t="s">
        <v>16</v>
      </c>
      <c r="B45" s="12">
        <f>+B17+B27</f>
        <v>27594310.88</v>
      </c>
      <c r="C45" s="12">
        <f>+C17+C27</f>
        <v>19925796.609999996</v>
      </c>
      <c r="D45" s="12">
        <f>+D17+D27</f>
        <v>17562155.58</v>
      </c>
      <c r="E45" s="12">
        <f>+E17+E27</f>
        <v>5353844.7700000005</v>
      </c>
      <c r="F45" s="12">
        <f>+F17+F27</f>
        <v>19227500.840000004</v>
      </c>
      <c r="G45" s="12">
        <f>+G17+G27</f>
        <v>25909294.1</v>
      </c>
      <c r="H45" s="12">
        <f>+H17+H27</f>
        <v>4434330.65</v>
      </c>
      <c r="I45" s="12">
        <f>+I17+I27</f>
        <v>19153594.000000007</v>
      </c>
      <c r="J45" s="12">
        <f>+J17+J27</f>
        <v>17046250.610000003</v>
      </c>
      <c r="K45" s="12">
        <f>+K17+K27</f>
        <v>22152090.99</v>
      </c>
      <c r="L45" s="12">
        <f>+L17+L27</f>
        <v>21364048.11</v>
      </c>
      <c r="M45" s="12">
        <f>+M17+M27</f>
        <v>12065303.630000003</v>
      </c>
      <c r="N45" s="12">
        <f>+N17+N27</f>
        <v>5991625.700000001</v>
      </c>
      <c r="O45" s="12">
        <f>SUM(B45:N45)</f>
        <v>217780146.47000003</v>
      </c>
      <c r="P45"/>
      <c r="Q45" s="17"/>
      <c r="R45"/>
      <c r="S45"/>
      <c r="T45"/>
      <c r="U45"/>
      <c r="V45"/>
      <c r="W45"/>
      <c r="X45"/>
      <c r="Y45"/>
      <c r="Z45"/>
    </row>
    <row r="46" spans="1:19" ht="18.75" customHeight="1">
      <c r="A46" s="32" t="s">
        <v>15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0">
        <f>SUM(B46:N46)</f>
        <v>0</v>
      </c>
      <c r="P46"/>
      <c r="Q46" s="17"/>
      <c r="R46"/>
      <c r="S46"/>
    </row>
    <row r="47" spans="1:19" ht="18.75" customHeight="1">
      <c r="A47" s="32" t="s">
        <v>14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0">
        <f>SUM(B47:N47)</f>
        <v>0</v>
      </c>
      <c r="P47"/>
      <c r="Q47"/>
      <c r="R47"/>
      <c r="S47"/>
    </row>
    <row r="48" spans="1:19" ht="15.75">
      <c r="A48" s="11"/>
      <c r="B48" s="29"/>
      <c r="C48" s="29"/>
      <c r="D48" s="28"/>
      <c r="E48" s="28"/>
      <c r="F48" s="28"/>
      <c r="G48" s="28"/>
      <c r="H48" s="28"/>
      <c r="I48" s="29"/>
      <c r="J48" s="28"/>
      <c r="K48" s="28"/>
      <c r="L48" s="28"/>
      <c r="M48" s="28"/>
      <c r="N48" s="28"/>
      <c r="O48" s="27"/>
      <c r="P48" s="22"/>
      <c r="Q48"/>
      <c r="R48" s="17"/>
      <c r="S48"/>
    </row>
    <row r="49" spans="1:19" ht="12.75" customHeight="1">
      <c r="A49" s="26"/>
      <c r="B49" s="25"/>
      <c r="C49" s="25"/>
      <c r="D49" s="24"/>
      <c r="E49" s="24"/>
      <c r="F49" s="24"/>
      <c r="G49" s="24"/>
      <c r="H49" s="24"/>
      <c r="I49" s="25"/>
      <c r="J49" s="24"/>
      <c r="K49" s="24"/>
      <c r="L49" s="24"/>
      <c r="M49" s="24"/>
      <c r="N49" s="24"/>
      <c r="O49" s="23"/>
      <c r="P49" s="22"/>
      <c r="Q49"/>
      <c r="R49" s="17"/>
      <c r="S49"/>
    </row>
    <row r="50" spans="1:17" ht="15" customHeight="1">
      <c r="A50" s="2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9"/>
      <c r="Q50"/>
    </row>
    <row r="51" spans="1:17" ht="18.75" customHeight="1">
      <c r="A51" s="18" t="s">
        <v>13</v>
      </c>
      <c r="B51" s="16">
        <f>SUM(B52:B62)</f>
        <v>27594310.88</v>
      </c>
      <c r="C51" s="16">
        <f>SUM(C52:C62)</f>
        <v>19925796.610000003</v>
      </c>
      <c r="D51" s="16">
        <f>SUM(D52:D62)</f>
        <v>17562155.58</v>
      </c>
      <c r="E51" s="16">
        <f>SUM(E52:E62)</f>
        <v>5353844.75</v>
      </c>
      <c r="F51" s="16">
        <f>SUM(F52:F62)</f>
        <v>19232372.39</v>
      </c>
      <c r="G51" s="16">
        <f>SUM(G52:G62)</f>
        <v>25909294.1</v>
      </c>
      <c r="H51" s="16">
        <f>SUM(H52:H62)</f>
        <v>4429459.04</v>
      </c>
      <c r="I51" s="16">
        <f>SUM(I52:I62)</f>
        <v>19153594.070000004</v>
      </c>
      <c r="J51" s="16">
        <f>SUM(J52:J62)</f>
        <v>17046250.66</v>
      </c>
      <c r="K51" s="16">
        <f>SUM(K52:K62)</f>
        <v>22152090.93</v>
      </c>
      <c r="L51" s="16">
        <f>SUM(L52:L62)</f>
        <v>21364048.13</v>
      </c>
      <c r="M51" s="16">
        <f>SUM(M52:M62)</f>
        <v>12065303.69</v>
      </c>
      <c r="N51" s="16">
        <f>SUM(N52:N62)</f>
        <v>5991625.68</v>
      </c>
      <c r="O51" s="12">
        <f>SUM(O52:O62)</f>
        <v>217780146.51</v>
      </c>
      <c r="Q51"/>
    </row>
    <row r="52" spans="1:18" ht="18.75" customHeight="1">
      <c r="A52" s="15" t="s">
        <v>12</v>
      </c>
      <c r="B52" s="16">
        <v>22810119.04</v>
      </c>
      <c r="C52" s="16">
        <v>14581480.680000002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2">
        <f>SUM(B52:N52)</f>
        <v>37391599.72</v>
      </c>
      <c r="P52"/>
      <c r="Q52"/>
      <c r="R52" s="17"/>
    </row>
    <row r="53" spans="1:16" ht="18.75" customHeight="1">
      <c r="A53" s="15" t="s">
        <v>11</v>
      </c>
      <c r="B53" s="16">
        <v>4784191.839999999</v>
      </c>
      <c r="C53" s="16">
        <v>5344315.930000001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2">
        <f>SUM(B53:N53)</f>
        <v>10128507.77</v>
      </c>
      <c r="P53"/>
    </row>
    <row r="54" spans="1:17" ht="18.75" customHeight="1">
      <c r="A54" s="15" t="s">
        <v>10</v>
      </c>
      <c r="B54" s="13">
        <v>0</v>
      </c>
      <c r="C54" s="13">
        <v>0</v>
      </c>
      <c r="D54" s="14">
        <v>17562155.58</v>
      </c>
      <c r="E54" s="13">
        <v>0</v>
      </c>
      <c r="F54" s="13">
        <v>0</v>
      </c>
      <c r="G54" s="13">
        <v>0</v>
      </c>
      <c r="H54" s="16">
        <v>4429459.04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4">
        <f>SUM(B54:N54)</f>
        <v>21991614.619999997</v>
      </c>
      <c r="Q54"/>
    </row>
    <row r="55" spans="1:18" ht="18.75" customHeight="1">
      <c r="A55" s="15" t="s">
        <v>9</v>
      </c>
      <c r="B55" s="13">
        <v>0</v>
      </c>
      <c r="C55" s="13">
        <v>0</v>
      </c>
      <c r="D55" s="13">
        <v>0</v>
      </c>
      <c r="E55" s="14">
        <v>5353844.75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2">
        <f>SUM(B55:N55)</f>
        <v>5353844.75</v>
      </c>
      <c r="R55"/>
    </row>
    <row r="56" spans="1:19" ht="18.75" customHeight="1">
      <c r="A56" s="15" t="s">
        <v>8</v>
      </c>
      <c r="B56" s="13">
        <v>0</v>
      </c>
      <c r="C56" s="13">
        <v>0</v>
      </c>
      <c r="D56" s="13">
        <v>0</v>
      </c>
      <c r="E56" s="13">
        <v>0</v>
      </c>
      <c r="F56" s="14">
        <v>19232372.39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4">
        <f>SUM(B56:N56)</f>
        <v>19232372.39</v>
      </c>
      <c r="S56"/>
    </row>
    <row r="57" spans="1:20" ht="18.75" customHeight="1">
      <c r="A57" s="15" t="s">
        <v>7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6">
        <v>25909294.1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2">
        <f>SUM(B57:N57)</f>
        <v>25909294.1</v>
      </c>
      <c r="T57"/>
    </row>
    <row r="58" spans="1:21" ht="18.75" customHeight="1">
      <c r="A58" s="15" t="s">
        <v>6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6">
        <v>19153594.070000004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2">
        <f>SUM(B58:N58)</f>
        <v>19153594.070000004</v>
      </c>
      <c r="U58"/>
    </row>
    <row r="59" spans="1:22" ht="18.75" customHeight="1">
      <c r="A59" s="15" t="s">
        <v>5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4">
        <v>17046250.66</v>
      </c>
      <c r="K59" s="13">
        <v>0</v>
      </c>
      <c r="L59" s="13">
        <v>0</v>
      </c>
      <c r="M59" s="13">
        <v>0</v>
      </c>
      <c r="N59" s="13">
        <v>0</v>
      </c>
      <c r="O59" s="12">
        <f>SUM(B59:N59)</f>
        <v>17046250.66</v>
      </c>
      <c r="V59"/>
    </row>
    <row r="60" spans="1:23" ht="18.75" customHeight="1">
      <c r="A60" s="15" t="s">
        <v>4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4">
        <v>22152090.93</v>
      </c>
      <c r="L60" s="14">
        <v>21364048.13</v>
      </c>
      <c r="M60" s="13">
        <v>0</v>
      </c>
      <c r="N60" s="13">
        <v>0</v>
      </c>
      <c r="O60" s="12">
        <f>SUM(B60:N60)</f>
        <v>43516139.06</v>
      </c>
      <c r="P60"/>
      <c r="W60"/>
    </row>
    <row r="61" spans="1:25" ht="18.75" customHeight="1">
      <c r="A61" s="15" t="s">
        <v>3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4">
        <v>12065303.69</v>
      </c>
      <c r="N61" s="13">
        <v>0</v>
      </c>
      <c r="O61" s="12">
        <f>SUM(B61:N61)</f>
        <v>12065303.69</v>
      </c>
      <c r="R61"/>
      <c r="Y61"/>
    </row>
    <row r="62" spans="1:26" ht="18.75" customHeight="1">
      <c r="A62" s="11" t="s">
        <v>2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9">
        <v>5991625.68</v>
      </c>
      <c r="O62" s="8">
        <f>SUM(B62:N62)</f>
        <v>5991625.68</v>
      </c>
      <c r="P62"/>
      <c r="S62"/>
      <c r="Z62"/>
    </row>
    <row r="63" spans="1:12" ht="21" customHeight="1">
      <c r="A63" s="3" t="s">
        <v>1</v>
      </c>
      <c r="B63" s="6"/>
      <c r="C63" s="6"/>
      <c r="D63"/>
      <c r="E63"/>
      <c r="F63"/>
      <c r="G63"/>
      <c r="H63" s="7"/>
      <c r="I63" s="7"/>
      <c r="J63"/>
      <c r="K63"/>
      <c r="L63"/>
    </row>
    <row r="64" spans="1:14" ht="15.75">
      <c r="A64" s="2" t="s">
        <v>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2" ht="13.5">
      <c r="B65" s="6"/>
      <c r="C65" s="6"/>
      <c r="D65"/>
      <c r="E65"/>
      <c r="F65"/>
      <c r="G65"/>
      <c r="H65" s="7"/>
      <c r="I65" s="7"/>
      <c r="J65"/>
      <c r="K65"/>
      <c r="L65"/>
    </row>
    <row r="66" spans="2:12" ht="13.5">
      <c r="B66" s="6"/>
      <c r="C66" s="6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"/>
      <c r="I67" s="5"/>
      <c r="J67" s="4"/>
      <c r="K67" s="4"/>
      <c r="L67" s="4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1:11" ht="15.75">
      <c r="A74" s="3"/>
      <c r="K74"/>
    </row>
    <row r="75" spans="1:12" ht="15.75">
      <c r="A75" s="3"/>
      <c r="L75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104" spans="2:14" ht="13.5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6" spans="2:14" ht="13.5">
      <c r="B106"/>
      <c r="C106"/>
      <c r="D106"/>
      <c r="E106"/>
      <c r="F106"/>
      <c r="G106"/>
      <c r="H106"/>
      <c r="I106"/>
      <c r="J106"/>
      <c r="K106"/>
      <c r="L106"/>
      <c r="M106"/>
      <c r="N106"/>
    </row>
  </sheetData>
  <sheetProtection/>
  <mergeCells count="8">
    <mergeCell ref="A76:N76"/>
    <mergeCell ref="A77:N77"/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2021-10-25T19:49:11Z</dcterms:created>
  <dcterms:modified xsi:type="dcterms:W3CDTF">2021-10-25T19:49:52Z</dcterms:modified>
  <cp:category/>
  <cp:version/>
  <cp:contentType/>
  <cp:contentStatus/>
</cp:coreProperties>
</file>