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<sst xmlns="http://schemas.openxmlformats.org/spreadsheetml/2006/main" count="82" uniqueCount="81">
  <si>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</si>
  <si>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</si>
  <si>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</si>
  <si>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</si>
  <si>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</si>
  <si>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</si>
  <si>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</si>
  <si>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</si>
  <si>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</si>
  <si>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</si>
  <si>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</si>
  <si>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</si>
  <si>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</si>
  <si>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</si>
  <si>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</si>
  <si>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</si>
  <si>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</si>
  <si>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</si>
  <si>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</si>
  <si>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</si>
  <si>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</si>
  <si>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</si>
  <si>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</si>
  <si>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</si>
  <si>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</si>
  <si>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</si>
  <si>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</si>
  <si>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</si>
  <si>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</si>
  <si>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</si>
  <si>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</si>
  <si>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</si>
  <si>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</si>
  <si>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</si>
  <si>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</si>
  <si>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</si>
  <si>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</si>
  <si>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</si>
  <si>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</si>
  <si>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</si>
  <si>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</si>
  <si>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</si>
  <si>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</si>
  <si>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</si>
  <si>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</si>
  <si>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</si>
  <si>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</si>
  <si>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</si>
  <si>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</si>
  <si>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</si>
  <si>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</si>
  <si>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</si>
  <si>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</si>
  <si>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</si>
  <si>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</si>
  <si>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</si>
  <si>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</si>
  <si>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</si>
  <si>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</si>
  <si>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</si>
  <si>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</si>
  <si>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</si>
  <si>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</si>
  <si>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</si>
  <si>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</si>
  <si>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</si>
  <si>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</si>
  <si>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</si>
  <si>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</si>
  <si>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</si>
  <si>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</si>
  <si>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</si>
  <si>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05/08/22 - VENCIMENTO 12/08/22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</si>
  <si>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</si>
  <si>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</si>
  <si>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</si>
  <si>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</si>
  <si>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</si>
  <si>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</si>
  <si>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5.3. Revisão de Remuneração pelo Transporte Coletivo ¹</t>
  </si>
  <si>
    <t>¹ Energia para tração jun e jul.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</si>
</sst>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87749</v>
      </c>
      <c r="C7" s="10">
        <f>C8+C11</f>
        <v>105914</v>
      </c>
      <c r="D7" s="10">
        <f aca="true" t="shared" si="0" ref="D7:K7">D8+D11</f>
        <v>312656</v>
      </c>
      <c r="E7" s="10">
        <f t="shared" si="0"/>
        <v>245799</v>
      </c>
      <c r="F7" s="10">
        <f t="shared" si="0"/>
        <v>265199</v>
      </c>
      <c r="G7" s="10">
        <f t="shared" si="0"/>
        <v>142997</v>
      </c>
      <c r="H7" s="10">
        <f t="shared" si="0"/>
        <v>76890</v>
      </c>
      <c r="I7" s="10">
        <f t="shared" si="0"/>
        <v>117163</v>
      </c>
      <c r="J7" s="10">
        <f t="shared" si="0"/>
        <v>114570</v>
      </c>
      <c r="K7" s="10">
        <f t="shared" si="0"/>
        <v>214230</v>
      </c>
      <c r="L7" s="10">
        <f>SUM(B7:K7)</f>
        <v>1683167</v>
      </c>
      <c r="M7" s="11"/>
    </row>
    <row r="8" spans="1:13" ht="17.25" customHeight="1">
      <c r="A8" s="12" t="s">
        <v>18</v>
      </c>
      <c r="B8" s="13">
        <f>B9+B10</f>
        <v>6015</v>
      </c>
      <c r="C8" s="13">
        <f aca="true" t="shared" si="1" ref="C8:K8">C9+C10</f>
        <v>6667</v>
      </c>
      <c r="D8" s="13">
        <f t="shared" si="1"/>
        <v>19854</v>
      </c>
      <c r="E8" s="13">
        <f t="shared" si="1"/>
        <v>13356</v>
      </c>
      <c r="F8" s="13">
        <f t="shared" si="1"/>
        <v>13904</v>
      </c>
      <c r="G8" s="13">
        <f t="shared" si="1"/>
        <v>9829</v>
      </c>
      <c r="H8" s="13">
        <f t="shared" si="1"/>
        <v>4703</v>
      </c>
      <c r="I8" s="13">
        <f t="shared" si="1"/>
        <v>5441</v>
      </c>
      <c r="J8" s="13">
        <f t="shared" si="1"/>
        <v>7016</v>
      </c>
      <c r="K8" s="13">
        <f t="shared" si="1"/>
        <v>12452</v>
      </c>
      <c r="L8" s="13">
        <f>SUM(B8:K8)</f>
        <v>99237</v>
      </c>
      <c r="M8"/>
    </row>
    <row r="9" spans="1:13" ht="17.25" customHeight="1">
      <c r="A9" s="14" t="s">
        <v>19</v>
      </c>
      <c r="B9" s="15">
        <v>6012</v>
      </c>
      <c r="C9" s="15">
        <v>6667</v>
      </c>
      <c r="D9" s="15">
        <v>19854</v>
      </c>
      <c r="E9" s="15">
        <v>13356</v>
      </c>
      <c r="F9" s="15">
        <v>13904</v>
      </c>
      <c r="G9" s="15">
        <v>9829</v>
      </c>
      <c r="H9" s="15">
        <v>4661</v>
      </c>
      <c r="I9" s="15">
        <v>5441</v>
      </c>
      <c r="J9" s="15">
        <v>7016</v>
      </c>
      <c r="K9" s="15">
        <v>12452</v>
      </c>
      <c r="L9" s="13">
        <f>SUM(B9:K9)</f>
        <v>99192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42</v>
      </c>
      <c r="I10" s="15">
        <v>0</v>
      </c>
      <c r="J10" s="15">
        <v>0</v>
      </c>
      <c r="K10" s="15">
        <v>0</v>
      </c>
      <c r="L10" s="13">
        <f>SUM(B10:K10)</f>
        <v>45</v>
      </c>
      <c r="M10"/>
    </row>
    <row r="11" spans="1:13" ht="17.25" customHeight="1">
      <c r="A11" s="12" t="s">
        <v>21</v>
      </c>
      <c r="B11" s="15">
        <v>81734</v>
      </c>
      <c r="C11" s="15">
        <v>99247</v>
      </c>
      <c r="D11" s="15">
        <v>292802</v>
      </c>
      <c r="E11" s="15">
        <v>232443</v>
      </c>
      <c r="F11" s="15">
        <v>251295</v>
      </c>
      <c r="G11" s="15">
        <v>133168</v>
      </c>
      <c r="H11" s="15">
        <v>72187</v>
      </c>
      <c r="I11" s="15">
        <v>111722</v>
      </c>
      <c r="J11" s="15">
        <v>107554</v>
      </c>
      <c r="K11" s="15">
        <v>201778</v>
      </c>
      <c r="L11" s="13">
        <f>SUM(B11:K11)</f>
        <v>1583930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73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1.273510030432241</v>
      </c>
      <c r="C16" s="22">
        <v>1.213358355208104</v>
      </c>
      <c r="D16" s="22">
        <v>1.091897996517115</v>
      </c>
      <c r="E16" s="22">
        <v>1.118155156353991</v>
      </c>
      <c r="F16" s="22">
        <v>1.226856276042977</v>
      </c>
      <c r="G16" s="22">
        <v>1.253562541166267</v>
      </c>
      <c r="H16" s="22">
        <v>1.149489234232496</v>
      </c>
      <c r="I16" s="22">
        <v>1.208419139925071</v>
      </c>
      <c r="J16" s="22">
        <v>1.390983319288965</v>
      </c>
      <c r="K16" s="22">
        <v>1.149661476379988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SUM(B19:B28)</f>
        <v>805976.2500000001</v>
      </c>
      <c r="C18" s="25">
        <f aca="true" t="shared" si="2" ref="C18:K18">SUM(C19:C28)</f>
        <v>541053.65</v>
      </c>
      <c r="D18" s="25">
        <f t="shared" si="2"/>
        <v>1723804.34</v>
      </c>
      <c r="E18" s="25">
        <f t="shared" si="2"/>
        <v>1397430.79</v>
      </c>
      <c r="F18" s="25">
        <f t="shared" si="2"/>
        <v>1479438.8500000003</v>
      </c>
      <c r="G18" s="25">
        <f t="shared" si="2"/>
        <v>896974.1000000001</v>
      </c>
      <c r="H18" s="25">
        <f t="shared" si="2"/>
        <v>489275.81999999995</v>
      </c>
      <c r="I18" s="25">
        <f t="shared" si="2"/>
        <v>636455.1100000001</v>
      </c>
      <c r="J18" s="25">
        <f t="shared" si="2"/>
        <v>776144.4500000001</v>
      </c>
      <c r="K18" s="25">
        <f t="shared" si="2"/>
        <v>979506.48</v>
      </c>
      <c r="L18" s="25">
        <f>SUM(B18:K18)</f>
        <v>9726059.840000002</v>
      </c>
      <c r="M18"/>
    </row>
    <row r="19" spans="1:13" ht="17.25" customHeight="1">
      <c r="A19" s="26" t="s">
        <v>24</v>
      </c>
      <c r="B19" s="60">
        <f>ROUND((B13+B14)*B7,2)</f>
        <v>628195.09</v>
      </c>
      <c r="C19" s="60">
        <f aca="true" t="shared" si="3" ref="C19:K19">ROUND((C13+C14)*C7,2)</f>
        <v>434628.69</v>
      </c>
      <c r="D19" s="60">
        <f t="shared" si="3"/>
        <v>1527011.9</v>
      </c>
      <c r="E19" s="60">
        <f t="shared" si="3"/>
        <v>1216016.81</v>
      </c>
      <c r="F19" s="60">
        <f t="shared" si="3"/>
        <v>1159237.87</v>
      </c>
      <c r="G19" s="60">
        <f t="shared" si="3"/>
        <v>687300.78</v>
      </c>
      <c r="H19" s="60">
        <f t="shared" si="3"/>
        <v>407086.42</v>
      </c>
      <c r="I19" s="60">
        <f t="shared" si="3"/>
        <v>514298.7</v>
      </c>
      <c r="J19" s="60">
        <f t="shared" si="3"/>
        <v>541629.68</v>
      </c>
      <c r="K19" s="60">
        <f t="shared" si="3"/>
        <v>827034.92</v>
      </c>
      <c r="L19" s="33">
        <f>SUM(B19:K19)</f>
        <v>7942440.859999999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171817.66</v>
      </c>
      <c r="C20" s="33">
        <f t="shared" si="4"/>
        <v>92731.66</v>
      </c>
      <c r="D20" s="33">
        <f t="shared" si="4"/>
        <v>140329.33</v>
      </c>
      <c r="E20" s="33">
        <f t="shared" si="4"/>
        <v>143678.66</v>
      </c>
      <c r="F20" s="33">
        <f t="shared" si="4"/>
        <v>262980.39</v>
      </c>
      <c r="G20" s="33">
        <f t="shared" si="4"/>
        <v>174273.73</v>
      </c>
      <c r="H20" s="33">
        <f t="shared" si="4"/>
        <v>60855.04</v>
      </c>
      <c r="I20" s="33">
        <f t="shared" si="4"/>
        <v>107189.69</v>
      </c>
      <c r="J20" s="33">
        <f t="shared" si="4"/>
        <v>211768.17</v>
      </c>
      <c r="K20" s="33">
        <f t="shared" si="4"/>
        <v>123775.27</v>
      </c>
      <c r="L20" s="33">
        <f aca="true" t="shared" si="5" ref="L19:L26">SUM(B20:K20)</f>
        <v>1489399.6</v>
      </c>
      <c r="M20"/>
    </row>
    <row r="21" spans="1:13" ht="17.25" customHeight="1">
      <c r="A21" s="27" t="s">
        <v>26</v>
      </c>
      <c r="B21" s="33">
        <v>3174.97</v>
      </c>
      <c r="C21" s="33">
        <v>11216.7</v>
      </c>
      <c r="D21" s="33">
        <v>50581.7</v>
      </c>
      <c r="E21" s="33">
        <v>32364.71</v>
      </c>
      <c r="F21" s="33">
        <v>53440.86</v>
      </c>
      <c r="G21" s="33">
        <v>34212.3</v>
      </c>
      <c r="H21" s="33">
        <v>18939.24</v>
      </c>
      <c r="I21" s="33">
        <v>12362.73</v>
      </c>
      <c r="J21" s="33">
        <v>18227.7</v>
      </c>
      <c r="K21" s="33">
        <v>23858.73</v>
      </c>
      <c r="L21" s="33">
        <f t="shared" si="5"/>
        <v>258379.64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604.41</v>
      </c>
      <c r="C24" s="33">
        <v>406.41</v>
      </c>
      <c r="D24" s="33">
        <v>1292.18</v>
      </c>
      <c r="E24" s="33">
        <v>1047.29</v>
      </c>
      <c r="F24" s="33">
        <v>1109.82</v>
      </c>
      <c r="G24" s="33">
        <v>672.14</v>
      </c>
      <c r="H24" s="33">
        <v>367.33</v>
      </c>
      <c r="I24" s="33">
        <v>476.75</v>
      </c>
      <c r="J24" s="33">
        <v>583.57</v>
      </c>
      <c r="K24" s="33">
        <v>734.67</v>
      </c>
      <c r="L24" s="33">
        <f t="shared" si="5"/>
        <v>7294.57</v>
      </c>
      <c r="M24"/>
    </row>
    <row r="25" spans="1:13" ht="17.25" customHeight="1">
      <c r="A25" s="27" t="s">
        <v>76</v>
      </c>
      <c r="B25" s="33">
        <v>314.15</v>
      </c>
      <c r="C25" s="33">
        <v>236.73</v>
      </c>
      <c r="D25" s="33">
        <v>770.81</v>
      </c>
      <c r="E25" s="33">
        <v>589.47</v>
      </c>
      <c r="F25" s="33">
        <v>642.98</v>
      </c>
      <c r="G25" s="33">
        <v>358.79</v>
      </c>
      <c r="H25" s="33">
        <v>203.45</v>
      </c>
      <c r="I25" s="33">
        <v>271.27</v>
      </c>
      <c r="J25" s="33">
        <v>326.81</v>
      </c>
      <c r="K25" s="33">
        <v>440.83</v>
      </c>
      <c r="L25" s="33">
        <f t="shared" si="5"/>
        <v>4155.29</v>
      </c>
      <c r="M25"/>
    </row>
    <row r="26" spans="1:13" ht="17.25" customHeight="1">
      <c r="A26" s="27" t="s">
        <v>77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-544281.19</v>
      </c>
      <c r="C29" s="33">
        <f t="shared" si="6"/>
        <v>-34293.05</v>
      </c>
      <c r="D29" s="33">
        <f t="shared" si="6"/>
        <v>-96166.56</v>
      </c>
      <c r="E29" s="33">
        <f t="shared" si="6"/>
        <v>-70108.66999999991</v>
      </c>
      <c r="F29" s="33">
        <f t="shared" si="6"/>
        <v>-68299.3</v>
      </c>
      <c r="G29" s="33">
        <f t="shared" si="6"/>
        <v>-46985.15</v>
      </c>
      <c r="H29" s="33">
        <f t="shared" si="6"/>
        <v>-34044.72</v>
      </c>
      <c r="I29" s="33">
        <f t="shared" si="6"/>
        <v>-514283.44</v>
      </c>
      <c r="J29" s="33">
        <f t="shared" si="6"/>
        <v>-34194.6</v>
      </c>
      <c r="K29" s="33">
        <f t="shared" si="6"/>
        <v>-60299.62</v>
      </c>
      <c r="L29" s="33">
        <f aca="true" t="shared" si="7" ref="L29:L36">SUM(B29:K29)</f>
        <v>-1502956.3000000003</v>
      </c>
      <c r="M29"/>
    </row>
    <row r="30" spans="1:13" ht="18.75" customHeight="1">
      <c r="A30" s="27" t="s">
        <v>30</v>
      </c>
      <c r="B30" s="33">
        <f>B31+B32+B33+B34</f>
        <v>-26452.8</v>
      </c>
      <c r="C30" s="33">
        <f aca="true" t="shared" si="8" ref="C30:K30">C31+C32+C33+C34</f>
        <v>-29334.8</v>
      </c>
      <c r="D30" s="33">
        <f t="shared" si="8"/>
        <v>-87357.6</v>
      </c>
      <c r="E30" s="33">
        <f t="shared" si="8"/>
        <v>-58766.4</v>
      </c>
      <c r="F30" s="33">
        <f t="shared" si="8"/>
        <v>-61177.6</v>
      </c>
      <c r="G30" s="33">
        <f t="shared" si="8"/>
        <v>-43247.6</v>
      </c>
      <c r="H30" s="33">
        <f t="shared" si="8"/>
        <v>-20508.4</v>
      </c>
      <c r="I30" s="33">
        <f t="shared" si="8"/>
        <v>-34632.39</v>
      </c>
      <c r="J30" s="33">
        <f t="shared" si="8"/>
        <v>-30870.4</v>
      </c>
      <c r="K30" s="33">
        <f t="shared" si="8"/>
        <v>-54788.8</v>
      </c>
      <c r="L30" s="33">
        <f t="shared" si="7"/>
        <v>-447136.79000000004</v>
      </c>
      <c r="M30"/>
    </row>
    <row r="31" spans="1:13" s="36" customFormat="1" ht="18.75" customHeight="1">
      <c r="A31" s="34" t="s">
        <v>54</v>
      </c>
      <c r="B31" s="33">
        <f>-ROUND((B9)*$E$3,2)</f>
        <v>-26452.8</v>
      </c>
      <c r="C31" s="33">
        <f aca="true" t="shared" si="9" ref="C31:K31">-ROUND((C9)*$E$3,2)</f>
        <v>-29334.8</v>
      </c>
      <c r="D31" s="33">
        <f t="shared" si="9"/>
        <v>-87357.6</v>
      </c>
      <c r="E31" s="33">
        <f t="shared" si="9"/>
        <v>-58766.4</v>
      </c>
      <c r="F31" s="33">
        <f t="shared" si="9"/>
        <v>-61177.6</v>
      </c>
      <c r="G31" s="33">
        <f t="shared" si="9"/>
        <v>-43247.6</v>
      </c>
      <c r="H31" s="33">
        <f t="shared" si="9"/>
        <v>-20508.4</v>
      </c>
      <c r="I31" s="33">
        <f t="shared" si="9"/>
        <v>-23940.4</v>
      </c>
      <c r="J31" s="33">
        <f t="shared" si="9"/>
        <v>-30870.4</v>
      </c>
      <c r="K31" s="33">
        <f t="shared" si="9"/>
        <v>-54788.8</v>
      </c>
      <c r="L31" s="33">
        <f t="shared" si="7"/>
        <v>-436444.80000000005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-10691.99</v>
      </c>
      <c r="J34" s="17">
        <v>0</v>
      </c>
      <c r="K34" s="17">
        <v>0</v>
      </c>
      <c r="L34" s="33">
        <f t="shared" si="7"/>
        <v>-10691.99</v>
      </c>
      <c r="M34"/>
    </row>
    <row r="35" spans="1:13" s="36" customFormat="1" ht="18.75" customHeight="1">
      <c r="A35" s="27" t="s">
        <v>34</v>
      </c>
      <c r="B35" s="38">
        <f>SUM(B36:B47)</f>
        <v>-107550.34</v>
      </c>
      <c r="C35" s="38">
        <f aca="true" t="shared" si="10" ref="C35:K35">SUM(C36:C47)</f>
        <v>-4958.25</v>
      </c>
      <c r="D35" s="38">
        <f t="shared" si="10"/>
        <v>-8808.96</v>
      </c>
      <c r="E35" s="38">
        <f t="shared" si="10"/>
        <v>-11342.269999999906</v>
      </c>
      <c r="F35" s="38">
        <f t="shared" si="10"/>
        <v>-7121.7</v>
      </c>
      <c r="G35" s="38">
        <f t="shared" si="10"/>
        <v>-3737.55</v>
      </c>
      <c r="H35" s="38">
        <f t="shared" si="10"/>
        <v>-13536.32</v>
      </c>
      <c r="I35" s="38">
        <f t="shared" si="10"/>
        <v>-479651.05</v>
      </c>
      <c r="J35" s="38">
        <f t="shared" si="10"/>
        <v>-3324.2</v>
      </c>
      <c r="K35" s="38">
        <f t="shared" si="10"/>
        <v>-5510.82</v>
      </c>
      <c r="L35" s="33">
        <f t="shared" si="7"/>
        <v>-645541.4599999998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-2302.34</v>
      </c>
      <c r="D39" s="17">
        <v>0</v>
      </c>
      <c r="E39" s="17">
        <v>0</v>
      </c>
      <c r="F39" s="17">
        <v>-792</v>
      </c>
      <c r="G39" s="17">
        <v>0</v>
      </c>
      <c r="H39" s="17">
        <v>-2009.12</v>
      </c>
      <c r="I39" s="17">
        <v>0</v>
      </c>
      <c r="J39" s="17">
        <v>0</v>
      </c>
      <c r="K39" s="17">
        <v>-792</v>
      </c>
      <c r="L39" s="30">
        <f aca="true" t="shared" si="11" ref="L39:L48">SUM(B39:K39)</f>
        <v>-5895.46</v>
      </c>
      <c r="M39"/>
    </row>
    <row r="40" spans="1:13" ht="18.75" customHeight="1">
      <c r="A40" s="37" t="s">
        <v>39</v>
      </c>
      <c r="B40" s="17">
        <v>-1940.4</v>
      </c>
      <c r="C40" s="17">
        <v>-396</v>
      </c>
      <c r="D40" s="17">
        <v>-1623.6</v>
      </c>
      <c r="E40" s="17">
        <v>0</v>
      </c>
      <c r="F40" s="17">
        <v>-158.4</v>
      </c>
      <c r="G40" s="17">
        <v>0</v>
      </c>
      <c r="H40" s="17">
        <v>0</v>
      </c>
      <c r="I40" s="17">
        <v>0</v>
      </c>
      <c r="J40" s="17">
        <v>-79.2</v>
      </c>
      <c r="K40" s="17">
        <v>-633.6</v>
      </c>
      <c r="L40" s="30">
        <f t="shared" si="11"/>
        <v>-4831.2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69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1080000</v>
      </c>
    </row>
    <row r="45" spans="1:12" ht="18.75" customHeight="1">
      <c r="A45" s="37" t="s">
        <v>70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-477000</v>
      </c>
      <c r="J45" s="17">
        <v>0</v>
      </c>
      <c r="K45" s="17">
        <v>0</v>
      </c>
      <c r="L45" s="17">
        <f>SUM(B45:K45)</f>
        <v>-1557000</v>
      </c>
    </row>
    <row r="46" spans="1:12" ht="18.75" customHeight="1">
      <c r="A46" s="37" t="s">
        <v>71</v>
      </c>
      <c r="B46" s="17">
        <v>-3360.89</v>
      </c>
      <c r="C46" s="17">
        <v>-2259.91</v>
      </c>
      <c r="D46" s="17">
        <v>-7185.36</v>
      </c>
      <c r="E46" s="17">
        <v>-5823.62</v>
      </c>
      <c r="F46" s="17">
        <v>-6171.3</v>
      </c>
      <c r="G46" s="17">
        <v>-3737.55</v>
      </c>
      <c r="H46" s="17">
        <v>-2042.61</v>
      </c>
      <c r="I46" s="17">
        <v>-2651.05</v>
      </c>
      <c r="J46" s="17">
        <v>-3245</v>
      </c>
      <c r="K46" s="17">
        <v>-4085.22</v>
      </c>
      <c r="L46" s="30">
        <f t="shared" si="11"/>
        <v>-40562.51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79</v>
      </c>
      <c r="B48" s="17">
        <v>-410278.05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-410278.05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>IF(B18+B29+B42+B51&lt;0,0,B18+B29+B51)</f>
        <v>261695.06000000017</v>
      </c>
      <c r="C50" s="41">
        <f>IF(C18+C29+C42+C51&lt;0,0,C18+C29+C51)</f>
        <v>506760.60000000003</v>
      </c>
      <c r="D50" s="41">
        <f>IF(D18+D29+D42+D51&lt;0,0,D18+D29+D51)</f>
        <v>1627637.78</v>
      </c>
      <c r="E50" s="41">
        <f>IF(E18+E29+E42+E51&lt;0,0,E18+E29+E51)</f>
        <v>1327322.12</v>
      </c>
      <c r="F50" s="41">
        <f>IF(F18+F29+F42+F51&lt;0,0,F18+F29+F51)</f>
        <v>1411139.5500000003</v>
      </c>
      <c r="G50" s="41">
        <f>IF(G18+G29+G42+G51&lt;0,0,G18+G29+G51)</f>
        <v>849988.9500000001</v>
      </c>
      <c r="H50" s="41">
        <f>IF(H18+H29+H42+H51&lt;0,0,H18+H29+H51)</f>
        <v>455231.1</v>
      </c>
      <c r="I50" s="41">
        <f>IF(I18+I29+I42+I51&lt;0,0,I18+I29+I51)</f>
        <v>122171.6700000001</v>
      </c>
      <c r="J50" s="41">
        <f>IF(J18+J29+J42+J51&lt;0,0,J18+J29+J51)</f>
        <v>741949.8500000001</v>
      </c>
      <c r="K50" s="41">
        <f>IF(K18+K29+K42+K51&lt;0,0,K18+K29+K51)</f>
        <v>919206.86</v>
      </c>
      <c r="L50" s="42">
        <f>SUM(B50:K50)</f>
        <v>8223103.540000002</v>
      </c>
      <c r="M50" s="53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45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261695.06</v>
      </c>
      <c r="C56" s="41">
        <f aca="true" t="shared" si="12" ref="C56:J56">SUM(C57:C68)</f>
        <v>506760.6</v>
      </c>
      <c r="D56" s="41">
        <f t="shared" si="12"/>
        <v>1627637.79</v>
      </c>
      <c r="E56" s="41">
        <f t="shared" si="12"/>
        <v>1327322.12</v>
      </c>
      <c r="F56" s="41">
        <f t="shared" si="12"/>
        <v>1411139.55</v>
      </c>
      <c r="G56" s="41">
        <f t="shared" si="12"/>
        <v>849988.95</v>
      </c>
      <c r="H56" s="41">
        <f t="shared" si="12"/>
        <v>455231.1</v>
      </c>
      <c r="I56" s="41">
        <f>SUM(I57:I71)</f>
        <v>122171.67</v>
      </c>
      <c r="J56" s="41">
        <f t="shared" si="12"/>
        <v>741949.85</v>
      </c>
      <c r="K56" s="41">
        <f>SUM(K57:K70)</f>
        <v>919206.85</v>
      </c>
      <c r="L56" s="46">
        <f>SUM(B56:K56)</f>
        <v>8223103.539999999</v>
      </c>
      <c r="M56" s="40"/>
    </row>
    <row r="57" spans="1:13" ht="18.75" customHeight="1">
      <c r="A57" s="47" t="s">
        <v>47</v>
      </c>
      <c r="B57" s="48">
        <v>261695.06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261695.06</v>
      </c>
      <c r="M57" s="40"/>
    </row>
    <row r="58" spans="1:12" ht="18.75" customHeight="1">
      <c r="A58" s="47" t="s">
        <v>57</v>
      </c>
      <c r="B58" s="17">
        <v>0</v>
      </c>
      <c r="C58" s="48">
        <v>443060.79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443060.79</v>
      </c>
    </row>
    <row r="59" spans="1:12" ht="18.75" customHeight="1">
      <c r="A59" s="47" t="s">
        <v>58</v>
      </c>
      <c r="B59" s="17">
        <v>0</v>
      </c>
      <c r="C59" s="48">
        <v>63699.81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63699.81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v>1627637.79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1627637.79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1327322.12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1327322.12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1411139.55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1411139.55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849988.95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849988.95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455231.1</v>
      </c>
      <c r="I64" s="17">
        <v>0</v>
      </c>
      <c r="J64" s="17">
        <v>0</v>
      </c>
      <c r="K64" s="17">
        <v>0</v>
      </c>
      <c r="L64" s="46">
        <f t="shared" si="13"/>
        <v>455231.1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741949.85</v>
      </c>
      <c r="K66" s="17">
        <v>0</v>
      </c>
      <c r="L66" s="46">
        <f t="shared" si="13"/>
        <v>741949.85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530658.11</v>
      </c>
      <c r="L67" s="46">
        <f t="shared" si="13"/>
        <v>530658.11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388548.74</v>
      </c>
      <c r="L68" s="46">
        <f t="shared" si="13"/>
        <v>388548.74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78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122171.67</v>
      </c>
      <c r="J71" s="52">
        <v>0</v>
      </c>
      <c r="K71" s="52">
        <v>0</v>
      </c>
      <c r="L71" s="51">
        <f>SUM(B71:K71)</f>
        <v>122171.67</v>
      </c>
    </row>
    <row r="72" spans="1:12" ht="18" customHeight="1">
      <c r="A72" s="61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2022-08-11T18:20:22Z</dcterms:modified>
  <cp:category/>
  <cp:version/>
  <cp:contentType/>
  <cp:contentStatus/>
</cp:coreProperties>
</file>