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<sst xmlns="http://schemas.openxmlformats.org/spreadsheetml/2006/main" count="81" uniqueCount="80">
  <si>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</si>
  <si>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</si>
  <si>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</si>
  <si>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</si>
  <si>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</si>
  <si>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</si>
  <si>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</si>
  <si>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</si>
  <si>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</si>
  <si>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</si>
  <si>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</si>
  <si>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</si>
  <si>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</si>
  <si>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</si>
  <si>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</si>
  <si>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</si>
  <si>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</si>
  <si>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</si>
  <si>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</si>
  <si>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</si>
  <si>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</si>
  <si>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</si>
  <si>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</si>
  <si>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</si>
  <si>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</si>
  <si>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</si>
  <si>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</si>
  <si>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</si>
  <si>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</si>
  <si>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</si>
  <si>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</si>
  <si>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</si>
  <si>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</si>
  <si>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</si>
  <si>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</si>
  <si>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</si>
  <si>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</si>
  <si>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</si>
  <si>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</si>
  <si>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</si>
  <si>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</si>
  <si>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</si>
  <si>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</si>
  <si>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</si>
  <si>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</si>
  <si>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</si>
  <si>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</si>
  <si>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</si>
  <si>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</si>
  <si>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</si>
  <si>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</si>
  <si>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</si>
  <si>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</si>
  <si>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</si>
  <si>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</si>
  <si>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</si>
  <si>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</si>
  <si>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</si>
  <si>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</si>
  <si>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</si>
  <si>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</si>
  <si>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</si>
  <si>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</si>
  <si>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</si>
  <si>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</si>
  <si>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</si>
  <si>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</si>
  <si>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</si>
  <si>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</si>
  <si>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</si>
  <si>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</si>
  <si>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</si>
  <si>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</si>
  <si>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06/08/22 - VENCIMENTO 12/08/22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</si>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</sst>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46888</v>
      </c>
      <c r="C7" s="10">
        <f>C8+C11</f>
        <v>59383</v>
      </c>
      <c r="D7" s="10">
        <f aca="true" t="shared" si="0" ref="D7:K7">D8+D11</f>
        <v>182873</v>
      </c>
      <c r="E7" s="10">
        <f t="shared" si="0"/>
        <v>150625</v>
      </c>
      <c r="F7" s="10">
        <f t="shared" si="0"/>
        <v>163794</v>
      </c>
      <c r="G7" s="10">
        <f t="shared" si="0"/>
        <v>69581</v>
      </c>
      <c r="H7" s="10">
        <f t="shared" si="0"/>
        <v>35870</v>
      </c>
      <c r="I7" s="10">
        <f t="shared" si="0"/>
        <v>66851</v>
      </c>
      <c r="J7" s="10">
        <f t="shared" si="0"/>
        <v>44770</v>
      </c>
      <c r="K7" s="10">
        <f t="shared" si="0"/>
        <v>122667</v>
      </c>
      <c r="L7" s="10">
        <f>SUM(B7:K7)</f>
        <v>943302</v>
      </c>
      <c r="M7" s="11"/>
    </row>
    <row r="8" spans="1:13" ht="17.25" customHeight="1">
      <c r="A8" s="12" t="s">
        <v>18</v>
      </c>
      <c r="B8" s="13">
        <f>B9+B10</f>
        <v>4303</v>
      </c>
      <c r="C8" s="13">
        <f aca="true" t="shared" si="1" ref="C8:K8">C9+C10</f>
        <v>5032</v>
      </c>
      <c r="D8" s="13">
        <f t="shared" si="1"/>
        <v>15445</v>
      </c>
      <c r="E8" s="13">
        <f t="shared" si="1"/>
        <v>11389</v>
      </c>
      <c r="F8" s="13">
        <f t="shared" si="1"/>
        <v>11543</v>
      </c>
      <c r="G8" s="13">
        <f t="shared" si="1"/>
        <v>6121</v>
      </c>
      <c r="H8" s="13">
        <f t="shared" si="1"/>
        <v>2630</v>
      </c>
      <c r="I8" s="13">
        <f t="shared" si="1"/>
        <v>3748</v>
      </c>
      <c r="J8" s="13">
        <f t="shared" si="1"/>
        <v>3095</v>
      </c>
      <c r="K8" s="13">
        <f t="shared" si="1"/>
        <v>8539</v>
      </c>
      <c r="L8" s="13">
        <f>SUM(B8:K8)</f>
        <v>71845</v>
      </c>
      <c r="M8"/>
    </row>
    <row r="9" spans="1:13" ht="17.25" customHeight="1">
      <c r="A9" s="14" t="s">
        <v>19</v>
      </c>
      <c r="B9" s="15">
        <v>4302</v>
      </c>
      <c r="C9" s="15">
        <v>5032</v>
      </c>
      <c r="D9" s="15">
        <v>15445</v>
      </c>
      <c r="E9" s="15">
        <v>11389</v>
      </c>
      <c r="F9" s="15">
        <v>11543</v>
      </c>
      <c r="G9" s="15">
        <v>6121</v>
      </c>
      <c r="H9" s="15">
        <v>2615</v>
      </c>
      <c r="I9" s="15">
        <v>3748</v>
      </c>
      <c r="J9" s="15">
        <v>3095</v>
      </c>
      <c r="K9" s="15">
        <v>8539</v>
      </c>
      <c r="L9" s="13">
        <f>SUM(B9:K9)</f>
        <v>71829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</v>
      </c>
      <c r="I10" s="15">
        <v>0</v>
      </c>
      <c r="J10" s="15">
        <v>0</v>
      </c>
      <c r="K10" s="15">
        <v>0</v>
      </c>
      <c r="L10" s="13">
        <f>SUM(B10:K10)</f>
        <v>16</v>
      </c>
      <c r="M10"/>
    </row>
    <row r="11" spans="1:13" ht="17.25" customHeight="1">
      <c r="A11" s="12" t="s">
        <v>21</v>
      </c>
      <c r="B11" s="15">
        <v>42585</v>
      </c>
      <c r="C11" s="15">
        <v>54351</v>
      </c>
      <c r="D11" s="15">
        <v>167428</v>
      </c>
      <c r="E11" s="15">
        <v>139236</v>
      </c>
      <c r="F11" s="15">
        <v>152251</v>
      </c>
      <c r="G11" s="15">
        <v>63460</v>
      </c>
      <c r="H11" s="15">
        <v>33240</v>
      </c>
      <c r="I11" s="15">
        <v>63103</v>
      </c>
      <c r="J11" s="15">
        <v>41675</v>
      </c>
      <c r="K11" s="15">
        <v>114128</v>
      </c>
      <c r="L11" s="13">
        <f>SUM(B11:K11)</f>
        <v>871457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1.306945637445056</v>
      </c>
      <c r="C16" s="22">
        <v>1.211137364344619</v>
      </c>
      <c r="D16" s="22">
        <v>1.096912897751121</v>
      </c>
      <c r="E16" s="22">
        <v>1.121042348388887</v>
      </c>
      <c r="F16" s="22">
        <v>1.222988153496477</v>
      </c>
      <c r="G16" s="22">
        <v>1.237313839279267</v>
      </c>
      <c r="H16" s="22">
        <v>1.154190402997876</v>
      </c>
      <c r="I16" s="22">
        <v>1.195291892559383</v>
      </c>
      <c r="J16" s="22">
        <v>1.380953364688088</v>
      </c>
      <c r="K16" s="22">
        <v>1.123535580457717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442640.31</v>
      </c>
      <c r="C18" s="25">
        <f aca="true" t="shared" si="2" ref="C18:K18">SUM(C19:C28)</f>
        <v>304689.74</v>
      </c>
      <c r="D18" s="25">
        <f t="shared" si="2"/>
        <v>1021455.5900000001</v>
      </c>
      <c r="E18" s="25">
        <f t="shared" si="2"/>
        <v>865881.8099999999</v>
      </c>
      <c r="F18" s="25">
        <f t="shared" si="2"/>
        <v>912945.4</v>
      </c>
      <c r="G18" s="25">
        <f t="shared" si="2"/>
        <v>434330.89999999997</v>
      </c>
      <c r="H18" s="25">
        <f t="shared" si="2"/>
        <v>231819.76</v>
      </c>
      <c r="I18" s="25">
        <f t="shared" si="2"/>
        <v>361024.81</v>
      </c>
      <c r="J18" s="25">
        <f t="shared" si="2"/>
        <v>306489.21</v>
      </c>
      <c r="K18" s="25">
        <f t="shared" si="2"/>
        <v>551919.0499999998</v>
      </c>
      <c r="L18" s="25">
        <f>SUM(B18:K18)</f>
        <v>5433196.579999999</v>
      </c>
      <c r="M18"/>
    </row>
    <row r="19" spans="1:13" ht="17.25" customHeight="1">
      <c r="A19" s="26" t="s">
        <v>24</v>
      </c>
      <c r="B19" s="60">
        <f>ROUND((B13+B14)*B7,2)</f>
        <v>335671.19</v>
      </c>
      <c r="C19" s="60">
        <f aca="true" t="shared" si="3" ref="C19:K19">ROUND((C13+C14)*C7,2)</f>
        <v>243684.08</v>
      </c>
      <c r="D19" s="60">
        <f t="shared" si="3"/>
        <v>893151.73</v>
      </c>
      <c r="E19" s="60">
        <f t="shared" si="3"/>
        <v>745172</v>
      </c>
      <c r="F19" s="60">
        <f t="shared" si="3"/>
        <v>715976.33</v>
      </c>
      <c r="G19" s="60">
        <f t="shared" si="3"/>
        <v>334434.12</v>
      </c>
      <c r="H19" s="60">
        <f t="shared" si="3"/>
        <v>189910.13</v>
      </c>
      <c r="I19" s="60">
        <f t="shared" si="3"/>
        <v>293449.15</v>
      </c>
      <c r="J19" s="60">
        <f t="shared" si="3"/>
        <v>211650.18</v>
      </c>
      <c r="K19" s="60">
        <f t="shared" si="3"/>
        <v>473555.95</v>
      </c>
      <c r="L19" s="33">
        <f>SUM(B19:K19)</f>
        <v>4436654.86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103032.81</v>
      </c>
      <c r="C20" s="33">
        <f t="shared" si="4"/>
        <v>51450.81</v>
      </c>
      <c r="D20" s="33">
        <f t="shared" si="4"/>
        <v>86557.92</v>
      </c>
      <c r="E20" s="33">
        <f t="shared" si="4"/>
        <v>90197.37</v>
      </c>
      <c r="F20" s="33">
        <f t="shared" si="4"/>
        <v>159654.24</v>
      </c>
      <c r="G20" s="33">
        <f t="shared" si="4"/>
        <v>79365.85</v>
      </c>
      <c r="H20" s="33">
        <f t="shared" si="4"/>
        <v>29282.32</v>
      </c>
      <c r="I20" s="33">
        <f t="shared" si="4"/>
        <v>57308.24</v>
      </c>
      <c r="J20" s="33">
        <f t="shared" si="4"/>
        <v>80628.85</v>
      </c>
      <c r="K20" s="33">
        <f t="shared" si="4"/>
        <v>58501.01</v>
      </c>
      <c r="L20" s="33">
        <f aca="true" t="shared" si="5" ref="L19:L26">SUM(B20:K20)</f>
        <v>795979.4199999999</v>
      </c>
      <c r="M20"/>
    </row>
    <row r="21" spans="1:13" ht="17.25" customHeight="1">
      <c r="A21" s="27" t="s">
        <v>26</v>
      </c>
      <c r="B21" s="33">
        <v>1194.68</v>
      </c>
      <c r="C21" s="33">
        <v>7101.69</v>
      </c>
      <c r="D21" s="33">
        <v>35872.34</v>
      </c>
      <c r="E21" s="33">
        <v>25100.14</v>
      </c>
      <c r="F21" s="33">
        <v>33496.02</v>
      </c>
      <c r="G21" s="33">
        <v>19468.69</v>
      </c>
      <c r="H21" s="33">
        <v>10307.74</v>
      </c>
      <c r="I21" s="33">
        <v>7686.87</v>
      </c>
      <c r="J21" s="33">
        <v>9889.28</v>
      </c>
      <c r="K21" s="33">
        <v>15066.21</v>
      </c>
      <c r="L21" s="33">
        <f t="shared" si="5"/>
        <v>165183.65999999997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557.51</v>
      </c>
      <c r="C24" s="33">
        <v>382.97</v>
      </c>
      <c r="D24" s="33">
        <v>1284.37</v>
      </c>
      <c r="E24" s="33">
        <v>1088.98</v>
      </c>
      <c r="F24" s="33">
        <v>1148.9</v>
      </c>
      <c r="G24" s="33">
        <v>547.09</v>
      </c>
      <c r="H24" s="33">
        <v>291.78</v>
      </c>
      <c r="I24" s="33">
        <v>453.31</v>
      </c>
      <c r="J24" s="33">
        <v>385.57</v>
      </c>
      <c r="K24" s="33">
        <v>692.99</v>
      </c>
      <c r="L24" s="33">
        <f t="shared" si="5"/>
        <v>6833.469999999999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-124277.98000000001</v>
      </c>
      <c r="C29" s="33">
        <f t="shared" si="6"/>
        <v>-24270.329999999998</v>
      </c>
      <c r="D29" s="33">
        <f t="shared" si="6"/>
        <v>-75099.9</v>
      </c>
      <c r="E29" s="33">
        <f t="shared" si="6"/>
        <v>-655685.65</v>
      </c>
      <c r="F29" s="33">
        <f t="shared" si="6"/>
        <v>-57177.799999999996</v>
      </c>
      <c r="G29" s="33">
        <f t="shared" si="6"/>
        <v>-29974.59</v>
      </c>
      <c r="H29" s="33">
        <f t="shared" si="6"/>
        <v>-22613.09</v>
      </c>
      <c r="I29" s="33">
        <f t="shared" si="6"/>
        <v>-271011.87</v>
      </c>
      <c r="J29" s="33">
        <f t="shared" si="6"/>
        <v>-15762.02</v>
      </c>
      <c r="K29" s="33">
        <f t="shared" si="6"/>
        <v>-41425.04</v>
      </c>
      <c r="L29" s="33">
        <f aca="true" t="shared" si="7" ref="L29:L36">SUM(B29:K29)</f>
        <v>-1317298.27</v>
      </c>
      <c r="M29"/>
    </row>
    <row r="30" spans="1:13" ht="18.75" customHeight="1">
      <c r="A30" s="27" t="s">
        <v>30</v>
      </c>
      <c r="B30" s="33">
        <f>B31+B32+B33+B34</f>
        <v>-18928.8</v>
      </c>
      <c r="C30" s="33">
        <f aca="true" t="shared" si="8" ref="C30:K30">C31+C32+C33+C34</f>
        <v>-22140.8</v>
      </c>
      <c r="D30" s="33">
        <f t="shared" si="8"/>
        <v>-67958</v>
      </c>
      <c r="E30" s="33">
        <f t="shared" si="8"/>
        <v>-50111.6</v>
      </c>
      <c r="F30" s="33">
        <f t="shared" si="8"/>
        <v>-50789.2</v>
      </c>
      <c r="G30" s="33">
        <f t="shared" si="8"/>
        <v>-26932.4</v>
      </c>
      <c r="H30" s="33">
        <f t="shared" si="8"/>
        <v>-11506</v>
      </c>
      <c r="I30" s="33">
        <f t="shared" si="8"/>
        <v>-16491.2</v>
      </c>
      <c r="J30" s="33">
        <f t="shared" si="8"/>
        <v>-13618</v>
      </c>
      <c r="K30" s="33">
        <f t="shared" si="8"/>
        <v>-37571.6</v>
      </c>
      <c r="L30" s="33">
        <f t="shared" si="7"/>
        <v>-316047.6</v>
      </c>
      <c r="M30"/>
    </row>
    <row r="31" spans="1:13" s="36" customFormat="1" ht="18.75" customHeight="1">
      <c r="A31" s="34" t="s">
        <v>55</v>
      </c>
      <c r="B31" s="33">
        <f>-ROUND((B9)*$E$3,2)</f>
        <v>-18928.8</v>
      </c>
      <c r="C31" s="33">
        <f aca="true" t="shared" si="9" ref="C31:K31">-ROUND((C9)*$E$3,2)</f>
        <v>-22140.8</v>
      </c>
      <c r="D31" s="33">
        <f t="shared" si="9"/>
        <v>-67958</v>
      </c>
      <c r="E31" s="33">
        <f t="shared" si="9"/>
        <v>-50111.6</v>
      </c>
      <c r="F31" s="33">
        <f t="shared" si="9"/>
        <v>-50789.2</v>
      </c>
      <c r="G31" s="33">
        <f t="shared" si="9"/>
        <v>-26932.4</v>
      </c>
      <c r="H31" s="33">
        <f t="shared" si="9"/>
        <v>-11506</v>
      </c>
      <c r="I31" s="33">
        <f t="shared" si="9"/>
        <v>-16491.2</v>
      </c>
      <c r="J31" s="33">
        <f t="shared" si="9"/>
        <v>-13618</v>
      </c>
      <c r="K31" s="33">
        <f t="shared" si="9"/>
        <v>-37571.6</v>
      </c>
      <c r="L31" s="33">
        <f t="shared" si="7"/>
        <v>-316047.6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-105349.18000000001</v>
      </c>
      <c r="C35" s="38">
        <f aca="true" t="shared" si="10" ref="C35:K35">SUM(C36:C47)</f>
        <v>-2129.53</v>
      </c>
      <c r="D35" s="38">
        <f t="shared" si="10"/>
        <v>-7141.9</v>
      </c>
      <c r="E35" s="38">
        <f t="shared" si="10"/>
        <v>-605574.05</v>
      </c>
      <c r="F35" s="38">
        <f t="shared" si="10"/>
        <v>-6388.6</v>
      </c>
      <c r="G35" s="38">
        <f t="shared" si="10"/>
        <v>-3042.19</v>
      </c>
      <c r="H35" s="38">
        <f t="shared" si="10"/>
        <v>-11107.09</v>
      </c>
      <c r="I35" s="38">
        <f t="shared" si="10"/>
        <v>-254520.67</v>
      </c>
      <c r="J35" s="38">
        <f t="shared" si="10"/>
        <v>-2144.02</v>
      </c>
      <c r="K35" s="38">
        <f t="shared" si="10"/>
        <v>-3853.44</v>
      </c>
      <c r="L35" s="33">
        <f t="shared" si="7"/>
        <v>-1001250.6699999999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-846000</v>
      </c>
    </row>
    <row r="46" spans="1:12" ht="18.75" customHeight="1">
      <c r="A46" s="37" t="s">
        <v>72</v>
      </c>
      <c r="B46" s="17">
        <v>-3100.13</v>
      </c>
      <c r="C46" s="17">
        <v>-2129.53</v>
      </c>
      <c r="D46" s="17">
        <v>-7141.9</v>
      </c>
      <c r="E46" s="17">
        <v>-6055.4</v>
      </c>
      <c r="F46" s="17">
        <v>-6388.6</v>
      </c>
      <c r="G46" s="17">
        <v>-3042.19</v>
      </c>
      <c r="H46" s="17">
        <v>-1622.5</v>
      </c>
      <c r="I46" s="17">
        <v>-2520.67</v>
      </c>
      <c r="J46" s="17">
        <v>-2144.02</v>
      </c>
      <c r="K46" s="17">
        <v>-3853.44</v>
      </c>
      <c r="L46" s="30">
        <f t="shared" si="11"/>
        <v>-37998.38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318362.32999999996</v>
      </c>
      <c r="C50" s="41">
        <f>IF(C18+C29+C42+C51&lt;0,0,C18+C29+C51)</f>
        <v>280419.41</v>
      </c>
      <c r="D50" s="41">
        <f>IF(D18+D29+D42+D51&lt;0,0,D18+D29+D51)</f>
        <v>946355.6900000001</v>
      </c>
      <c r="E50" s="41">
        <f>IF(E18+E29+E42+E51&lt;0,0,E18+E29+E51)</f>
        <v>210196.15999999992</v>
      </c>
      <c r="F50" s="41">
        <f>IF(F18+F29+F42+F51&lt;0,0,F18+F29+F51)</f>
        <v>855767.6</v>
      </c>
      <c r="G50" s="41">
        <f>IF(G18+G29+G42+G51&lt;0,0,G18+G29+G51)</f>
        <v>404356.30999999994</v>
      </c>
      <c r="H50" s="41">
        <f>IF(H18+H29+H42+H51&lt;0,0,H18+H29+H51)</f>
        <v>209206.67</v>
      </c>
      <c r="I50" s="41">
        <f>IF(I18+I29+I42+I51&lt;0,0,I18+I29+I51)</f>
        <v>90012.94</v>
      </c>
      <c r="J50" s="41">
        <f>IF(J18+J29+J42+J51&lt;0,0,J18+J29+J51)</f>
        <v>290727.19</v>
      </c>
      <c r="K50" s="41">
        <f>IF(K18+K29+K42+K51&lt;0,0,K18+K29+K51)</f>
        <v>510494.00999999983</v>
      </c>
      <c r="L50" s="42">
        <f>SUM(B50:K50)</f>
        <v>4115898.3099999996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318362.33</v>
      </c>
      <c r="C56" s="41">
        <f aca="true" t="shared" si="12" ref="C56:J56">SUM(C57:C68)</f>
        <v>280419.41</v>
      </c>
      <c r="D56" s="41">
        <f t="shared" si="12"/>
        <v>946355.69</v>
      </c>
      <c r="E56" s="41">
        <f t="shared" si="12"/>
        <v>210196.16</v>
      </c>
      <c r="F56" s="41">
        <f t="shared" si="12"/>
        <v>855767.6</v>
      </c>
      <c r="G56" s="41">
        <f t="shared" si="12"/>
        <v>404356.3</v>
      </c>
      <c r="H56" s="41">
        <f t="shared" si="12"/>
        <v>209206.67</v>
      </c>
      <c r="I56" s="41">
        <f>SUM(I57:I71)</f>
        <v>90012.94</v>
      </c>
      <c r="J56" s="41">
        <f t="shared" si="12"/>
        <v>290727.19</v>
      </c>
      <c r="K56" s="41">
        <f>SUM(K57:K70)</f>
        <v>510494.01</v>
      </c>
      <c r="L56" s="46">
        <f>SUM(B56:K56)</f>
        <v>4115898.3</v>
      </c>
      <c r="M56" s="40"/>
    </row>
    <row r="57" spans="1:13" ht="18.75" customHeight="1">
      <c r="A57" s="47" t="s">
        <v>48</v>
      </c>
      <c r="B57" s="48">
        <v>318362.33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318362.33</v>
      </c>
      <c r="M57" s="40"/>
    </row>
    <row r="58" spans="1:12" ht="18.75" customHeight="1">
      <c r="A58" s="47" t="s">
        <v>58</v>
      </c>
      <c r="B58" s="17">
        <v>0</v>
      </c>
      <c r="C58" s="48">
        <v>245142.65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245142.65</v>
      </c>
    </row>
    <row r="59" spans="1:12" ht="18.75" customHeight="1">
      <c r="A59" s="47" t="s">
        <v>59</v>
      </c>
      <c r="B59" s="17">
        <v>0</v>
      </c>
      <c r="C59" s="48">
        <v>35276.76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35276.76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946355.69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946355.69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210196.16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210196.16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855767.6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855767.6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404356.3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404356.3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209206.67</v>
      </c>
      <c r="I64" s="17">
        <v>0</v>
      </c>
      <c r="J64" s="17">
        <v>0</v>
      </c>
      <c r="K64" s="17">
        <v>0</v>
      </c>
      <c r="L64" s="46">
        <f t="shared" si="13"/>
        <v>209206.67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290727.19</v>
      </c>
      <c r="K66" s="17">
        <v>0</v>
      </c>
      <c r="L66" s="46">
        <f t="shared" si="13"/>
        <v>290727.19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262342.87</v>
      </c>
      <c r="L67" s="46">
        <f t="shared" si="13"/>
        <v>262342.87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248151.14</v>
      </c>
      <c r="L68" s="46">
        <f t="shared" si="13"/>
        <v>248151.14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90012.94</v>
      </c>
      <c r="J71" s="52">
        <v>0</v>
      </c>
      <c r="K71" s="52">
        <v>0</v>
      </c>
      <c r="L71" s="51">
        <f>SUM(B71:K71)</f>
        <v>90012.94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2022-08-11T18:22:20Z</dcterms:modified>
  <cp:category/>
  <cp:version/>
  <cp:contentType/>
  <cp:contentStatus/>
</cp:coreProperties>
</file>