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<sst xmlns="http://schemas.openxmlformats.org/spreadsheetml/2006/main" count="81" uniqueCount="80">
  <si>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</si>
  <si>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</si>
  <si>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</si>
  <si>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</si>
  <si>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</si>
  <si>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</si>
  <si>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</si>
  <si>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</si>
  <si>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</si>
  <si>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</si>
  <si>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</si>
  <si>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</si>
  <si>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</si>
  <si>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</si>
  <si>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</si>
  <si>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</si>
  <si>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</si>
  <si>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</si>
  <si>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</si>
  <si>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</si>
  <si>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</si>
  <si>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</si>
  <si>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</si>
  <si>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</si>
  <si>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</si>
  <si>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</si>
  <si>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</si>
  <si>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</si>
  <si>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</si>
  <si>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</si>
  <si>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</si>
  <si>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</si>
  <si>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</si>
  <si>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</si>
  <si>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</si>
  <si>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</si>
  <si>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</si>
  <si>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</si>
  <si>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</si>
  <si>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</si>
  <si>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</si>
  <si>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</si>
  <si>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</si>
  <si>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</si>
  <si>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</si>
  <si>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</si>
  <si>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</si>
  <si>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</si>
  <si>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</si>
  <si>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</si>
  <si>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</si>
  <si>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</si>
  <si>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</si>
  <si>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</si>
  <si>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</si>
  <si>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</si>
  <si>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</si>
  <si>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</si>
  <si>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</si>
  <si>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</si>
  <si>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</si>
  <si>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</si>
  <si>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</si>
  <si>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</si>
  <si>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</si>
  <si>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</si>
  <si>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</si>
  <si>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</si>
  <si>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</si>
  <si>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</si>
  <si>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</si>
  <si>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</si>
  <si>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</si>
  <si>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08/08/22 - VENCIMENTO 15/08/22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</si>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</sst>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170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85839</v>
      </c>
      <c r="C7" s="10">
        <f>C8+C11</f>
        <v>101049</v>
      </c>
      <c r="D7" s="10">
        <f aca="true" t="shared" si="0" ref="D7:K7">D8+D11</f>
        <v>298283</v>
      </c>
      <c r="E7" s="10">
        <f t="shared" si="0"/>
        <v>233272</v>
      </c>
      <c r="F7" s="10">
        <f t="shared" si="0"/>
        <v>254682</v>
      </c>
      <c r="G7" s="10">
        <f t="shared" si="0"/>
        <v>138468</v>
      </c>
      <c r="H7" s="10">
        <f t="shared" si="0"/>
        <v>75690</v>
      </c>
      <c r="I7" s="10">
        <f t="shared" si="0"/>
        <v>111676</v>
      </c>
      <c r="J7" s="10">
        <f t="shared" si="0"/>
        <v>113327</v>
      </c>
      <c r="K7" s="10">
        <f t="shared" si="0"/>
        <v>207100</v>
      </c>
      <c r="L7" s="10">
        <f>SUM(B7:K7)</f>
        <v>1619386</v>
      </c>
      <c r="M7" s="11"/>
    </row>
    <row r="8" spans="1:13" ht="17.25" customHeight="1">
      <c r="A8" s="12" t="s">
        <v>18</v>
      </c>
      <c r="B8" s="13">
        <f>B9+B10</f>
        <v>6260</v>
      </c>
      <c r="C8" s="13">
        <f aca="true" t="shared" si="1" ref="C8:K8">C9+C10</f>
        <v>6361</v>
      </c>
      <c r="D8" s="13">
        <f t="shared" si="1"/>
        <v>19412</v>
      </c>
      <c r="E8" s="13">
        <f t="shared" si="1"/>
        <v>13622</v>
      </c>
      <c r="F8" s="13">
        <f t="shared" si="1"/>
        <v>13325</v>
      </c>
      <c r="G8" s="13">
        <f t="shared" si="1"/>
        <v>9658</v>
      </c>
      <c r="H8" s="13">
        <f t="shared" si="1"/>
        <v>4704</v>
      </c>
      <c r="I8" s="13">
        <f t="shared" si="1"/>
        <v>5368</v>
      </c>
      <c r="J8" s="13">
        <f t="shared" si="1"/>
        <v>7053</v>
      </c>
      <c r="K8" s="13">
        <f t="shared" si="1"/>
        <v>12266</v>
      </c>
      <c r="L8" s="13">
        <f>SUM(B8:K8)</f>
        <v>98029</v>
      </c>
      <c r="M8"/>
    </row>
    <row r="9" spans="1:13" ht="17.25" customHeight="1">
      <c r="A9" s="14" t="s">
        <v>19</v>
      </c>
      <c r="B9" s="15">
        <v>6259</v>
      </c>
      <c r="C9" s="15">
        <v>6361</v>
      </c>
      <c r="D9" s="15">
        <v>19412</v>
      </c>
      <c r="E9" s="15">
        <v>13622</v>
      </c>
      <c r="F9" s="15">
        <v>13325</v>
      </c>
      <c r="G9" s="15">
        <v>9658</v>
      </c>
      <c r="H9" s="15">
        <v>4658</v>
      </c>
      <c r="I9" s="15">
        <v>5368</v>
      </c>
      <c r="J9" s="15">
        <v>7053</v>
      </c>
      <c r="K9" s="15">
        <v>12266</v>
      </c>
      <c r="L9" s="13">
        <f>SUM(B9:K9)</f>
        <v>97982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46</v>
      </c>
      <c r="I10" s="15">
        <v>0</v>
      </c>
      <c r="J10" s="15">
        <v>0</v>
      </c>
      <c r="K10" s="15">
        <v>0</v>
      </c>
      <c r="L10" s="13">
        <f>SUM(B10:K10)</f>
        <v>47</v>
      </c>
      <c r="M10"/>
    </row>
    <row r="11" spans="1:13" ht="17.25" customHeight="1">
      <c r="A11" s="12" t="s">
        <v>21</v>
      </c>
      <c r="B11" s="15">
        <v>79579</v>
      </c>
      <c r="C11" s="15">
        <v>94688</v>
      </c>
      <c r="D11" s="15">
        <v>278871</v>
      </c>
      <c r="E11" s="15">
        <v>219650</v>
      </c>
      <c r="F11" s="15">
        <v>241357</v>
      </c>
      <c r="G11" s="15">
        <v>128810</v>
      </c>
      <c r="H11" s="15">
        <v>70986</v>
      </c>
      <c r="I11" s="15">
        <v>106308</v>
      </c>
      <c r="J11" s="15">
        <v>106274</v>
      </c>
      <c r="K11" s="15">
        <v>194834</v>
      </c>
      <c r="L11" s="13">
        <f>SUM(B11:K11)</f>
        <v>1521357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1.305846055758162</v>
      </c>
      <c r="C16" s="22">
        <v>1.2610799053707</v>
      </c>
      <c r="D16" s="22">
        <v>1.131580073740659</v>
      </c>
      <c r="E16" s="22">
        <v>1.160519522231235</v>
      </c>
      <c r="F16" s="22">
        <v>1.269267150248357</v>
      </c>
      <c r="G16" s="22">
        <v>1.288842889175642</v>
      </c>
      <c r="H16" s="22">
        <v>1.161562555263149</v>
      </c>
      <c r="I16" s="22">
        <v>1.254213623993131</v>
      </c>
      <c r="J16" s="22">
        <v>1.397698747421983</v>
      </c>
      <c r="K16" s="22">
        <v>1.180388729440538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78</v>
      </c>
      <c r="B18" s="25">
        <f>SUM(B19:B28)</f>
        <v>808709.7700000001</v>
      </c>
      <c r="C18" s="25">
        <f aca="true" t="shared" si="2" ref="C18:K18">SUM(C19:C28)</f>
        <v>536552.2300000001</v>
      </c>
      <c r="D18" s="25">
        <f t="shared" si="2"/>
        <v>1705157.3900000001</v>
      </c>
      <c r="E18" s="25">
        <f t="shared" si="2"/>
        <v>1377049.9700000002</v>
      </c>
      <c r="F18" s="25">
        <f t="shared" si="2"/>
        <v>1470491.0899999999</v>
      </c>
      <c r="G18" s="25">
        <f t="shared" si="2"/>
        <v>893145.1499999999</v>
      </c>
      <c r="H18" s="25">
        <f t="shared" si="2"/>
        <v>486605.13</v>
      </c>
      <c r="I18" s="25">
        <f t="shared" si="2"/>
        <v>630130.3600000001</v>
      </c>
      <c r="J18" s="25">
        <f t="shared" si="2"/>
        <v>772033.0300000001</v>
      </c>
      <c r="K18" s="25">
        <f t="shared" si="2"/>
        <v>972165.46</v>
      </c>
      <c r="L18" s="25">
        <f>SUM(B18:K18)</f>
        <v>9652039.580000002</v>
      </c>
      <c r="M18"/>
    </row>
    <row r="19" spans="1:13" ht="17.25" customHeight="1">
      <c r="A19" s="26" t="s">
        <v>24</v>
      </c>
      <c r="B19" s="54">
        <f>ROUND((B13+B14)*B7,2)</f>
        <v>614521.4</v>
      </c>
      <c r="C19" s="54">
        <f aca="true" t="shared" si="3" ref="C19:K19">ROUND((C13+C14)*C7,2)</f>
        <v>414664.68</v>
      </c>
      <c r="D19" s="54">
        <f t="shared" si="3"/>
        <v>1456814.17</v>
      </c>
      <c r="E19" s="54">
        <f t="shared" si="3"/>
        <v>1154043.24</v>
      </c>
      <c r="F19" s="54">
        <f t="shared" si="3"/>
        <v>1113265.96</v>
      </c>
      <c r="G19" s="54">
        <f t="shared" si="3"/>
        <v>665532.6</v>
      </c>
      <c r="H19" s="54">
        <f t="shared" si="3"/>
        <v>400733.14</v>
      </c>
      <c r="I19" s="54">
        <f t="shared" si="3"/>
        <v>490212.97</v>
      </c>
      <c r="J19" s="54">
        <f t="shared" si="3"/>
        <v>535753.39</v>
      </c>
      <c r="K19" s="54">
        <f t="shared" si="3"/>
        <v>799509.55</v>
      </c>
      <c r="L19" s="33">
        <f>SUM(B19:K19)</f>
        <v>7645051.099999999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187948.95</v>
      </c>
      <c r="C20" s="33">
        <f t="shared" si="4"/>
        <v>108260.62</v>
      </c>
      <c r="D20" s="33">
        <f t="shared" si="4"/>
        <v>191687.72</v>
      </c>
      <c r="E20" s="33">
        <f t="shared" si="4"/>
        <v>185246.47</v>
      </c>
      <c r="F20" s="33">
        <f t="shared" si="4"/>
        <v>299765.95</v>
      </c>
      <c r="G20" s="33">
        <f t="shared" si="4"/>
        <v>192234.36</v>
      </c>
      <c r="H20" s="33">
        <f t="shared" si="4"/>
        <v>64743.47</v>
      </c>
      <c r="I20" s="33">
        <f t="shared" si="4"/>
        <v>124618.82</v>
      </c>
      <c r="J20" s="33">
        <f t="shared" si="4"/>
        <v>213068.45</v>
      </c>
      <c r="K20" s="33">
        <f t="shared" si="4"/>
        <v>144222.51</v>
      </c>
      <c r="L20" s="33">
        <f aca="true" t="shared" si="5" ref="L20:L26">SUM(B20:K20)</f>
        <v>1711797.3199999998</v>
      </c>
      <c r="M20"/>
    </row>
    <row r="21" spans="1:13" ht="17.25" customHeight="1">
      <c r="A21" s="27" t="s">
        <v>26</v>
      </c>
      <c r="B21" s="33">
        <v>3443.08</v>
      </c>
      <c r="C21" s="33">
        <v>11150.33</v>
      </c>
      <c r="D21" s="33">
        <v>50774.09</v>
      </c>
      <c r="E21" s="33">
        <v>32394.86</v>
      </c>
      <c r="F21" s="33">
        <v>53676.85</v>
      </c>
      <c r="G21" s="33">
        <v>34185.69</v>
      </c>
      <c r="H21" s="33">
        <v>18733.4</v>
      </c>
      <c r="I21" s="33">
        <v>12694.58</v>
      </c>
      <c r="J21" s="33">
        <v>18692.29</v>
      </c>
      <c r="K21" s="33">
        <v>23593.24</v>
      </c>
      <c r="L21" s="33">
        <f t="shared" si="5"/>
        <v>259338.40999999997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612.22</v>
      </c>
      <c r="C24" s="33">
        <v>406.41</v>
      </c>
      <c r="D24" s="33">
        <v>1292.18</v>
      </c>
      <c r="E24" s="33">
        <v>1042.08</v>
      </c>
      <c r="F24" s="33">
        <v>1112.42</v>
      </c>
      <c r="G24" s="33">
        <v>677.35</v>
      </c>
      <c r="H24" s="33">
        <v>367.33</v>
      </c>
      <c r="I24" s="33">
        <v>476.75</v>
      </c>
      <c r="J24" s="33">
        <v>583.57</v>
      </c>
      <c r="K24" s="33">
        <v>737.27</v>
      </c>
      <c r="L24" s="33">
        <f t="shared" si="5"/>
        <v>7307.58</v>
      </c>
      <c r="M24"/>
    </row>
    <row r="25" spans="1:13" ht="17.25" customHeight="1">
      <c r="A25" s="27" t="s">
        <v>76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-133193</v>
      </c>
      <c r="C29" s="33">
        <f t="shared" si="6"/>
        <v>-30248.31</v>
      </c>
      <c r="D29" s="33">
        <f t="shared" si="6"/>
        <v>-92598.16</v>
      </c>
      <c r="E29" s="33">
        <f t="shared" si="6"/>
        <v>-71250.08999999991</v>
      </c>
      <c r="F29" s="33">
        <f t="shared" si="6"/>
        <v>-64815.78</v>
      </c>
      <c r="G29" s="33">
        <f t="shared" si="6"/>
        <v>-46261.719999999994</v>
      </c>
      <c r="H29" s="33">
        <f t="shared" si="6"/>
        <v>-32022.4</v>
      </c>
      <c r="I29" s="33">
        <f t="shared" si="6"/>
        <v>-35909.57000000001</v>
      </c>
      <c r="J29" s="33">
        <f t="shared" si="6"/>
        <v>-34278.2</v>
      </c>
      <c r="K29" s="33">
        <f t="shared" si="6"/>
        <v>-58070.11</v>
      </c>
      <c r="L29" s="33">
        <f aca="true" t="shared" si="7" ref="L29:L36">SUM(B29:K29)</f>
        <v>-598647.34</v>
      </c>
      <c r="M29"/>
    </row>
    <row r="30" spans="1:13" ht="18.75" customHeight="1">
      <c r="A30" s="27" t="s">
        <v>30</v>
      </c>
      <c r="B30" s="33">
        <f>B31+B32+B33+B34</f>
        <v>-27539.6</v>
      </c>
      <c r="C30" s="33">
        <f aca="true" t="shared" si="8" ref="C30:K30">C31+C32+C33+C34</f>
        <v>-27988.4</v>
      </c>
      <c r="D30" s="33">
        <f t="shared" si="8"/>
        <v>-85412.8</v>
      </c>
      <c r="E30" s="33">
        <f t="shared" si="8"/>
        <v>-59936.8</v>
      </c>
      <c r="F30" s="33">
        <f t="shared" si="8"/>
        <v>-58630</v>
      </c>
      <c r="G30" s="33">
        <f t="shared" si="8"/>
        <v>-42495.2</v>
      </c>
      <c r="H30" s="33">
        <f t="shared" si="8"/>
        <v>-20495.2</v>
      </c>
      <c r="I30" s="33">
        <f t="shared" si="8"/>
        <v>-33258.520000000004</v>
      </c>
      <c r="J30" s="33">
        <f t="shared" si="8"/>
        <v>-31033.2</v>
      </c>
      <c r="K30" s="33">
        <f t="shared" si="8"/>
        <v>-53970.4</v>
      </c>
      <c r="L30" s="33">
        <f t="shared" si="7"/>
        <v>-440760.12000000005</v>
      </c>
      <c r="M30"/>
    </row>
    <row r="31" spans="1:13" s="36" customFormat="1" ht="18.75" customHeight="1">
      <c r="A31" s="34" t="s">
        <v>55</v>
      </c>
      <c r="B31" s="33">
        <f>-ROUND((B9)*$E$3,2)</f>
        <v>-27539.6</v>
      </c>
      <c r="C31" s="33">
        <f aca="true" t="shared" si="9" ref="C31:K31">-ROUND((C9)*$E$3,2)</f>
        <v>-27988.4</v>
      </c>
      <c r="D31" s="33">
        <f t="shared" si="9"/>
        <v>-85412.8</v>
      </c>
      <c r="E31" s="33">
        <f t="shared" si="9"/>
        <v>-59936.8</v>
      </c>
      <c r="F31" s="33">
        <f t="shared" si="9"/>
        <v>-58630</v>
      </c>
      <c r="G31" s="33">
        <f t="shared" si="9"/>
        <v>-42495.2</v>
      </c>
      <c r="H31" s="33">
        <f t="shared" si="9"/>
        <v>-20495.2</v>
      </c>
      <c r="I31" s="33">
        <f t="shared" si="9"/>
        <v>-23619.2</v>
      </c>
      <c r="J31" s="33">
        <f t="shared" si="9"/>
        <v>-31033.2</v>
      </c>
      <c r="K31" s="33">
        <f t="shared" si="9"/>
        <v>-53970.4</v>
      </c>
      <c r="L31" s="33">
        <f t="shared" si="7"/>
        <v>-431120.80000000005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-9639.32</v>
      </c>
      <c r="J34" s="17">
        <v>0</v>
      </c>
      <c r="K34" s="17">
        <v>0</v>
      </c>
      <c r="L34" s="33">
        <f t="shared" si="7"/>
        <v>-9639.32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-2259.91</v>
      </c>
      <c r="D35" s="38">
        <f t="shared" si="10"/>
        <v>-7185.36</v>
      </c>
      <c r="E35" s="38">
        <f t="shared" si="10"/>
        <v>-11313.289999999906</v>
      </c>
      <c r="F35" s="38">
        <f t="shared" si="10"/>
        <v>-6185.78</v>
      </c>
      <c r="G35" s="38">
        <f t="shared" si="10"/>
        <v>-3766.52</v>
      </c>
      <c r="H35" s="38">
        <f t="shared" si="10"/>
        <v>-11527.2</v>
      </c>
      <c r="I35" s="38">
        <f t="shared" si="10"/>
        <v>-2651.05</v>
      </c>
      <c r="J35" s="38">
        <f t="shared" si="10"/>
        <v>-3245</v>
      </c>
      <c r="K35" s="38">
        <f t="shared" si="10"/>
        <v>-4099.71</v>
      </c>
      <c r="L35" s="33">
        <f t="shared" si="7"/>
        <v>-157887.2199999999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-3404.35</v>
      </c>
      <c r="C46" s="17">
        <v>-2259.91</v>
      </c>
      <c r="D46" s="17">
        <v>-7185.36</v>
      </c>
      <c r="E46" s="17">
        <v>-5794.64</v>
      </c>
      <c r="F46" s="17">
        <v>-6185.78</v>
      </c>
      <c r="G46" s="17">
        <v>-3766.52</v>
      </c>
      <c r="H46" s="17">
        <v>-2042.61</v>
      </c>
      <c r="I46" s="17">
        <v>-2651.05</v>
      </c>
      <c r="J46" s="17">
        <v>-3245</v>
      </c>
      <c r="K46" s="17">
        <v>-4099.71</v>
      </c>
      <c r="L46" s="30">
        <f t="shared" si="11"/>
        <v>-40634.93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 aca="true" t="shared" si="12" ref="B50:K50">IF(B18+B29+B42+B51&lt;0,0,B18+B29+B51)</f>
        <v>675516.7700000001</v>
      </c>
      <c r="C50" s="41">
        <f t="shared" si="12"/>
        <v>506303.9200000001</v>
      </c>
      <c r="D50" s="41">
        <f t="shared" si="12"/>
        <v>1612559.2300000002</v>
      </c>
      <c r="E50" s="41">
        <f t="shared" si="12"/>
        <v>1305799.8800000004</v>
      </c>
      <c r="F50" s="41">
        <f t="shared" si="12"/>
        <v>1405675.3099999998</v>
      </c>
      <c r="G50" s="41">
        <f t="shared" si="12"/>
        <v>846883.4299999999</v>
      </c>
      <c r="H50" s="41">
        <f t="shared" si="12"/>
        <v>454582.73</v>
      </c>
      <c r="I50" s="41">
        <f t="shared" si="12"/>
        <v>594220.79</v>
      </c>
      <c r="J50" s="41">
        <f t="shared" si="12"/>
        <v>737754.8300000002</v>
      </c>
      <c r="K50" s="41">
        <f t="shared" si="12"/>
        <v>914095.35</v>
      </c>
      <c r="L50" s="42">
        <f>SUM(B50:K50)</f>
        <v>9053392.24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 aca="true" t="shared" si="13" ref="B52:K52">IF(B18+B29+B42+B51&gt;0,0,B18+B29+B51)</f>
        <v>0</v>
      </c>
      <c r="C52" s="33">
        <f t="shared" si="13"/>
        <v>0</v>
      </c>
      <c r="D52" s="33">
        <f t="shared" si="13"/>
        <v>0</v>
      </c>
      <c r="E52" s="33">
        <f t="shared" si="13"/>
        <v>0</v>
      </c>
      <c r="F52" s="33">
        <f t="shared" si="13"/>
        <v>0</v>
      </c>
      <c r="G52" s="33">
        <f t="shared" si="13"/>
        <v>0</v>
      </c>
      <c r="H52" s="33">
        <f t="shared" si="13"/>
        <v>0</v>
      </c>
      <c r="I52" s="33">
        <f t="shared" si="13"/>
        <v>0</v>
      </c>
      <c r="J52" s="33">
        <f t="shared" si="13"/>
        <v>0</v>
      </c>
      <c r="K52" s="33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675516.77</v>
      </c>
      <c r="C56" s="41">
        <f aca="true" t="shared" si="14" ref="C56:J56">SUM(C57:C68)</f>
        <v>506303.91000000003</v>
      </c>
      <c r="D56" s="41">
        <f t="shared" si="14"/>
        <v>1612559.23</v>
      </c>
      <c r="E56" s="41">
        <f t="shared" si="14"/>
        <v>1305799.88</v>
      </c>
      <c r="F56" s="41">
        <f t="shared" si="14"/>
        <v>1405675.31</v>
      </c>
      <c r="G56" s="41">
        <f t="shared" si="14"/>
        <v>846883.42</v>
      </c>
      <c r="H56" s="41">
        <f t="shared" si="14"/>
        <v>454582.73</v>
      </c>
      <c r="I56" s="41">
        <f>SUM(I57:I71)</f>
        <v>594220.79</v>
      </c>
      <c r="J56" s="41">
        <f t="shared" si="14"/>
        <v>737754.83</v>
      </c>
      <c r="K56" s="41">
        <f>SUM(K57:K70)</f>
        <v>914095.35</v>
      </c>
      <c r="L56" s="46">
        <f>SUM(B56:K56)</f>
        <v>9053392.22</v>
      </c>
      <c r="M56" s="40"/>
    </row>
    <row r="57" spans="1:13" ht="18.75" customHeight="1">
      <c r="A57" s="47" t="s">
        <v>48</v>
      </c>
      <c r="B57" s="48">
        <v>675516.77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5" ref="L57:L68">SUM(B57:K57)</f>
        <v>675516.77</v>
      </c>
      <c r="M57" s="40"/>
    </row>
    <row r="58" spans="1:12" ht="18.75" customHeight="1">
      <c r="A58" s="47" t="s">
        <v>58</v>
      </c>
      <c r="B58" s="17">
        <v>0</v>
      </c>
      <c r="C58" s="48">
        <v>443269.07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443269.07</v>
      </c>
    </row>
    <row r="59" spans="1:12" ht="18.75" customHeight="1">
      <c r="A59" s="47" t="s">
        <v>59</v>
      </c>
      <c r="B59" s="17">
        <v>0</v>
      </c>
      <c r="C59" s="48">
        <v>63034.84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63034.84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1612559.23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1612559.23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1305799.88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1305799.88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1405675.31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1405675.31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846883.42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846883.42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454582.73</v>
      </c>
      <c r="I64" s="17">
        <v>0</v>
      </c>
      <c r="J64" s="17">
        <v>0</v>
      </c>
      <c r="K64" s="17">
        <v>0</v>
      </c>
      <c r="L64" s="46">
        <f t="shared" si="15"/>
        <v>454582.73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5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737754.83</v>
      </c>
      <c r="K66" s="17">
        <v>0</v>
      </c>
      <c r="L66" s="46">
        <f t="shared" si="15"/>
        <v>737754.83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530997.99</v>
      </c>
      <c r="L67" s="46">
        <f t="shared" si="15"/>
        <v>530997.99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383097.36</v>
      </c>
      <c r="L68" s="46">
        <f t="shared" si="15"/>
        <v>383097.36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594220.79</v>
      </c>
      <c r="J71" s="52">
        <v>0</v>
      </c>
      <c r="K71" s="52">
        <v>0</v>
      </c>
      <c r="L71" s="51">
        <f>SUM(B71:K71)</f>
        <v>594220.79</v>
      </c>
    </row>
    <row r="72" spans="1:12" ht="18" customHeight="1">
      <c r="A72" s="55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5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2022-08-15T19:11:46Z</dcterms:modified>
  <cp:category/>
  <cp:version/>
  <cp:contentType/>
  <cp:contentStatus/>
</cp:coreProperties>
</file>