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<sst xmlns="http://schemas.openxmlformats.org/spreadsheetml/2006/main" count="81" uniqueCount="80">
  <si>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</si>
  <si>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</si>
  <si>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</si>
  <si>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</si>
  <si>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</si>
  <si>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</si>
  <si>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</si>
  <si>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</si>
  <si>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</si>
  <si>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</si>
  <si>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</si>
  <si>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</si>
  <si>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</si>
  <si>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</si>
  <si>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</si>
  <si>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</si>
  <si>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</si>
  <si>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</si>
  <si>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</si>
  <si>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</si>
  <si>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</si>
  <si>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</si>
  <si>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</si>
  <si>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</si>
  <si>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</si>
  <si>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</si>
  <si>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</si>
  <si>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</si>
  <si>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</si>
  <si>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</si>
  <si>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</si>
  <si>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</si>
  <si>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</si>
  <si>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</si>
  <si>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</si>
  <si>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</si>
  <si>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</si>
  <si>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</si>
  <si>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</si>
  <si>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</si>
  <si>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</si>
  <si>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</si>
  <si>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</si>
  <si>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</si>
  <si>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</si>
  <si>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</si>
  <si>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</si>
  <si>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</si>
  <si>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</si>
  <si>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</si>
  <si>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</si>
  <si>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</si>
  <si>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</si>
  <si>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</si>
  <si>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</si>
  <si>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</si>
  <si>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</si>
  <si>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</si>
  <si>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</si>
  <si>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</si>
  <si>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</si>
  <si>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</si>
  <si>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</si>
  <si>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</si>
  <si>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</si>
  <si>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</si>
  <si>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</si>
  <si>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</si>
  <si>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</si>
  <si>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</si>
  <si>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</si>
  <si>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</si>
  <si>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</si>
  <si>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09/08/22 - VENCIMENTO 16/08/22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</si>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</sst>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90619</v>
      </c>
      <c r="C7" s="10">
        <f>C8+C11</f>
        <v>109157</v>
      </c>
      <c r="D7" s="10">
        <f aca="true" t="shared" si="0" ref="D7:K7">D8+D11</f>
        <v>316471</v>
      </c>
      <c r="E7" s="10">
        <f t="shared" si="0"/>
        <v>249645</v>
      </c>
      <c r="F7" s="10">
        <f t="shared" si="0"/>
        <v>269028</v>
      </c>
      <c r="G7" s="10">
        <f t="shared" si="0"/>
        <v>148395</v>
      </c>
      <c r="H7" s="10">
        <f t="shared" si="0"/>
        <v>81071</v>
      </c>
      <c r="I7" s="10">
        <f t="shared" si="0"/>
        <v>117806</v>
      </c>
      <c r="J7" s="10">
        <f t="shared" si="0"/>
        <v>119588</v>
      </c>
      <c r="K7" s="10">
        <f t="shared" si="0"/>
        <v>216087</v>
      </c>
      <c r="L7" s="10">
        <f>SUM(B7:K7)</f>
        <v>1717867</v>
      </c>
      <c r="M7" s="11"/>
    </row>
    <row r="8" spans="1:13" ht="17.25" customHeight="1">
      <c r="A8" s="12" t="s">
        <v>18</v>
      </c>
      <c r="B8" s="13">
        <f>B9+B10</f>
        <v>6096</v>
      </c>
      <c r="C8" s="13">
        <f aca="true" t="shared" si="1" ref="C8:K8">C9+C10</f>
        <v>6484</v>
      </c>
      <c r="D8" s="13">
        <f t="shared" si="1"/>
        <v>19277</v>
      </c>
      <c r="E8" s="13">
        <f t="shared" si="1"/>
        <v>13382</v>
      </c>
      <c r="F8" s="13">
        <f t="shared" si="1"/>
        <v>13528</v>
      </c>
      <c r="G8" s="13">
        <f t="shared" si="1"/>
        <v>10062</v>
      </c>
      <c r="H8" s="13">
        <f t="shared" si="1"/>
        <v>5066</v>
      </c>
      <c r="I8" s="13">
        <f t="shared" si="1"/>
        <v>5525</v>
      </c>
      <c r="J8" s="13">
        <f t="shared" si="1"/>
        <v>7546</v>
      </c>
      <c r="K8" s="13">
        <f t="shared" si="1"/>
        <v>12336</v>
      </c>
      <c r="L8" s="13">
        <f>SUM(B8:K8)</f>
        <v>99302</v>
      </c>
      <c r="M8"/>
    </row>
    <row r="9" spans="1:13" ht="17.25" customHeight="1">
      <c r="A9" s="14" t="s">
        <v>19</v>
      </c>
      <c r="B9" s="15">
        <v>6094</v>
      </c>
      <c r="C9" s="15">
        <v>6484</v>
      </c>
      <c r="D9" s="15">
        <v>19277</v>
      </c>
      <c r="E9" s="15">
        <v>13382</v>
      </c>
      <c r="F9" s="15">
        <v>13528</v>
      </c>
      <c r="G9" s="15">
        <v>10062</v>
      </c>
      <c r="H9" s="15">
        <v>5015</v>
      </c>
      <c r="I9" s="15">
        <v>5525</v>
      </c>
      <c r="J9" s="15">
        <v>7546</v>
      </c>
      <c r="K9" s="15">
        <v>12336</v>
      </c>
      <c r="L9" s="13">
        <f>SUM(B9:K9)</f>
        <v>99249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>SUM(B10:K10)</f>
        <v>53</v>
      </c>
      <c r="M10"/>
    </row>
    <row r="11" spans="1:13" ht="17.25" customHeight="1">
      <c r="A11" s="12" t="s">
        <v>21</v>
      </c>
      <c r="B11" s="15">
        <v>84523</v>
      </c>
      <c r="C11" s="15">
        <v>102673</v>
      </c>
      <c r="D11" s="15">
        <v>297194</v>
      </c>
      <c r="E11" s="15">
        <v>236263</v>
      </c>
      <c r="F11" s="15">
        <v>255500</v>
      </c>
      <c r="G11" s="15">
        <v>138333</v>
      </c>
      <c r="H11" s="15">
        <v>76005</v>
      </c>
      <c r="I11" s="15">
        <v>112281</v>
      </c>
      <c r="J11" s="15">
        <v>112042</v>
      </c>
      <c r="K11" s="15">
        <v>203751</v>
      </c>
      <c r="L11" s="13">
        <f>SUM(B11:K11)</f>
        <v>1618565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1.249103478485197</v>
      </c>
      <c r="C16" s="22">
        <v>1.185265917366332</v>
      </c>
      <c r="D16" s="22">
        <v>1.082329397444993</v>
      </c>
      <c r="E16" s="22">
        <v>1.106134353504528</v>
      </c>
      <c r="F16" s="22">
        <v>1.213434501706206</v>
      </c>
      <c r="G16" s="22">
        <v>1.215288276464644</v>
      </c>
      <c r="H16" s="22">
        <v>1.094061119455554</v>
      </c>
      <c r="I16" s="22">
        <v>1.198016876771525</v>
      </c>
      <c r="J16" s="22">
        <v>1.33291781492584</v>
      </c>
      <c r="K16" s="22">
        <v>1.138045553957702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816648.3500000001</v>
      </c>
      <c r="C18" s="25">
        <f aca="true" t="shared" si="2" ref="C18:K18">SUM(C19:C28)</f>
        <v>544617.36</v>
      </c>
      <c r="D18" s="25">
        <f t="shared" si="2"/>
        <v>1729482.2300000002</v>
      </c>
      <c r="E18" s="25">
        <f t="shared" si="2"/>
        <v>1403988.9000000001</v>
      </c>
      <c r="F18" s="25">
        <f t="shared" si="2"/>
        <v>1484259.97</v>
      </c>
      <c r="G18" s="25">
        <f t="shared" si="2"/>
        <v>902486.8999999999</v>
      </c>
      <c r="H18" s="25">
        <f t="shared" si="2"/>
        <v>490718.89</v>
      </c>
      <c r="I18" s="25">
        <f t="shared" si="2"/>
        <v>634749.55</v>
      </c>
      <c r="J18" s="25">
        <f t="shared" si="2"/>
        <v>777573.15</v>
      </c>
      <c r="K18" s="25">
        <f t="shared" si="2"/>
        <v>977524.7</v>
      </c>
      <c r="L18" s="25">
        <f>SUM(B18:K18)</f>
        <v>9762050</v>
      </c>
      <c r="M18"/>
    </row>
    <row r="19" spans="1:13" ht="17.25" customHeight="1">
      <c r="A19" s="26" t="s">
        <v>24</v>
      </c>
      <c r="B19" s="60">
        <f>ROUND((B13+B14)*B7,2)</f>
        <v>648741.42</v>
      </c>
      <c r="C19" s="60">
        <f aca="true" t="shared" si="3" ref="C19:K19">ROUND((C13+C14)*C7,2)</f>
        <v>447936.67</v>
      </c>
      <c r="D19" s="60">
        <f t="shared" si="3"/>
        <v>1545644.36</v>
      </c>
      <c r="E19" s="60">
        <f t="shared" si="3"/>
        <v>1235043.74</v>
      </c>
      <c r="F19" s="60">
        <f t="shared" si="3"/>
        <v>1175975.19</v>
      </c>
      <c r="G19" s="60">
        <f t="shared" si="3"/>
        <v>713245.73</v>
      </c>
      <c r="H19" s="60">
        <f t="shared" si="3"/>
        <v>429222.3</v>
      </c>
      <c r="I19" s="60">
        <f t="shared" si="3"/>
        <v>517121.22</v>
      </c>
      <c r="J19" s="60">
        <f t="shared" si="3"/>
        <v>565352.27</v>
      </c>
      <c r="K19" s="60">
        <f t="shared" si="3"/>
        <v>834203.86</v>
      </c>
      <c r="L19" s="33">
        <f>SUM(B19:K19)</f>
        <v>8112486.760000001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161603.74</v>
      </c>
      <c r="C20" s="33">
        <f t="shared" si="4"/>
        <v>82987.4</v>
      </c>
      <c r="D20" s="33">
        <f t="shared" si="4"/>
        <v>127251.97</v>
      </c>
      <c r="E20" s="33">
        <f t="shared" si="4"/>
        <v>131080.57</v>
      </c>
      <c r="F20" s="33">
        <f t="shared" si="4"/>
        <v>250993.68</v>
      </c>
      <c r="G20" s="33">
        <f t="shared" si="4"/>
        <v>153553.44</v>
      </c>
      <c r="H20" s="33">
        <f t="shared" si="4"/>
        <v>40373.13</v>
      </c>
      <c r="I20" s="33">
        <f t="shared" si="4"/>
        <v>102398.73</v>
      </c>
      <c r="J20" s="33">
        <f t="shared" si="4"/>
        <v>188215.84</v>
      </c>
      <c r="K20" s="33">
        <f t="shared" si="4"/>
        <v>115158.13</v>
      </c>
      <c r="L20" s="33">
        <f aca="true" t="shared" si="5" ref="L19:L26">SUM(B20:K20)</f>
        <v>1353616.6300000004</v>
      </c>
      <c r="M20"/>
    </row>
    <row r="21" spans="1:13" ht="17.25" customHeight="1">
      <c r="A21" s="27" t="s">
        <v>26</v>
      </c>
      <c r="B21" s="33">
        <v>3509.45</v>
      </c>
      <c r="C21" s="33">
        <v>11216.69</v>
      </c>
      <c r="D21" s="33">
        <v>50701.88</v>
      </c>
      <c r="E21" s="33">
        <v>32491.37</v>
      </c>
      <c r="F21" s="33">
        <v>53511.37</v>
      </c>
      <c r="G21" s="33">
        <v>34497.83</v>
      </c>
      <c r="H21" s="33">
        <v>18728.34</v>
      </c>
      <c r="I21" s="33">
        <v>12628.21</v>
      </c>
      <c r="J21" s="33">
        <v>19488.75</v>
      </c>
      <c r="K21" s="33">
        <v>23327.76</v>
      </c>
      <c r="L21" s="33">
        <f t="shared" si="5"/>
        <v>260101.65000000002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609.62</v>
      </c>
      <c r="C24" s="33">
        <v>406.41</v>
      </c>
      <c r="D24" s="33">
        <v>1294.79</v>
      </c>
      <c r="E24" s="33">
        <v>1049.9</v>
      </c>
      <c r="F24" s="33">
        <v>1109.82</v>
      </c>
      <c r="G24" s="33">
        <v>674.75</v>
      </c>
      <c r="H24" s="33">
        <v>367.33</v>
      </c>
      <c r="I24" s="33">
        <v>474.15</v>
      </c>
      <c r="J24" s="33">
        <v>580.96</v>
      </c>
      <c r="K24" s="33">
        <v>732.06</v>
      </c>
      <c r="L24" s="33">
        <f t="shared" si="5"/>
        <v>7299.789999999999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-132452.52</v>
      </c>
      <c r="C29" s="33">
        <f t="shared" si="6"/>
        <v>-30789.51</v>
      </c>
      <c r="D29" s="33">
        <f t="shared" si="6"/>
        <v>-92018.65000000001</v>
      </c>
      <c r="E29" s="33">
        <f t="shared" si="6"/>
        <v>883762.4500000001</v>
      </c>
      <c r="F29" s="33">
        <f t="shared" si="6"/>
        <v>-65694.5</v>
      </c>
      <c r="G29" s="33">
        <f t="shared" si="6"/>
        <v>-48024.83</v>
      </c>
      <c r="H29" s="33">
        <f t="shared" si="6"/>
        <v>-33593.2</v>
      </c>
      <c r="I29" s="33">
        <f t="shared" si="6"/>
        <v>-46573.69</v>
      </c>
      <c r="J29" s="33">
        <f t="shared" si="6"/>
        <v>-36432.91</v>
      </c>
      <c r="K29" s="33">
        <f t="shared" si="6"/>
        <v>-58349.14</v>
      </c>
      <c r="L29" s="33">
        <f aca="true" t="shared" si="7" ref="L29:L36">SUM(B29:K29)</f>
        <v>339833.5</v>
      </c>
      <c r="M29"/>
    </row>
    <row r="30" spans="1:13" ht="18.75" customHeight="1">
      <c r="A30" s="27" t="s">
        <v>30</v>
      </c>
      <c r="B30" s="33">
        <f>B31+B32+B33+B34</f>
        <v>-26813.6</v>
      </c>
      <c r="C30" s="33">
        <f aca="true" t="shared" si="8" ref="C30:K30">C31+C32+C33+C34</f>
        <v>-28529.6</v>
      </c>
      <c r="D30" s="33">
        <f t="shared" si="8"/>
        <v>-84818.8</v>
      </c>
      <c r="E30" s="33">
        <f t="shared" si="8"/>
        <v>-58880.8</v>
      </c>
      <c r="F30" s="33">
        <f t="shared" si="8"/>
        <v>-59523.2</v>
      </c>
      <c r="G30" s="33">
        <f t="shared" si="8"/>
        <v>-44272.8</v>
      </c>
      <c r="H30" s="33">
        <f t="shared" si="8"/>
        <v>-22066</v>
      </c>
      <c r="I30" s="33">
        <f t="shared" si="8"/>
        <v>-43937.130000000005</v>
      </c>
      <c r="J30" s="33">
        <f t="shared" si="8"/>
        <v>-33202.4</v>
      </c>
      <c r="K30" s="33">
        <f t="shared" si="8"/>
        <v>-54278.4</v>
      </c>
      <c r="L30" s="33">
        <f t="shared" si="7"/>
        <v>-456322.73000000004</v>
      </c>
      <c r="M30"/>
    </row>
    <row r="31" spans="1:13" s="36" customFormat="1" ht="18.75" customHeight="1">
      <c r="A31" s="34" t="s">
        <v>55</v>
      </c>
      <c r="B31" s="33">
        <f>-ROUND((B9)*$E$3,2)</f>
        <v>-26813.6</v>
      </c>
      <c r="C31" s="33">
        <f aca="true" t="shared" si="9" ref="C31:K31">-ROUND((C9)*$E$3,2)</f>
        <v>-28529.6</v>
      </c>
      <c r="D31" s="33">
        <f t="shared" si="9"/>
        <v>-84818.8</v>
      </c>
      <c r="E31" s="33">
        <f t="shared" si="9"/>
        <v>-58880.8</v>
      </c>
      <c r="F31" s="33">
        <f t="shared" si="9"/>
        <v>-59523.2</v>
      </c>
      <c r="G31" s="33">
        <f t="shared" si="9"/>
        <v>-44272.8</v>
      </c>
      <c r="H31" s="33">
        <f t="shared" si="9"/>
        <v>-22066</v>
      </c>
      <c r="I31" s="33">
        <f t="shared" si="9"/>
        <v>-24310</v>
      </c>
      <c r="J31" s="33">
        <f t="shared" si="9"/>
        <v>-33202.4</v>
      </c>
      <c r="K31" s="33">
        <f t="shared" si="9"/>
        <v>-54278.4</v>
      </c>
      <c r="L31" s="33">
        <f t="shared" si="7"/>
        <v>-436695.60000000003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-19627.13</v>
      </c>
      <c r="J34" s="17">
        <v>0</v>
      </c>
      <c r="K34" s="17">
        <v>0</v>
      </c>
      <c r="L34" s="33">
        <f t="shared" si="7"/>
        <v>-19627.13</v>
      </c>
      <c r="M34"/>
    </row>
    <row r="35" spans="1:13" s="36" customFormat="1" ht="18.75" customHeight="1">
      <c r="A35" s="27" t="s">
        <v>34</v>
      </c>
      <c r="B35" s="38">
        <f>SUM(B36:B47)</f>
        <v>-105638.92</v>
      </c>
      <c r="C35" s="38">
        <f aca="true" t="shared" si="10" ref="C35:K35">SUM(C36:C47)</f>
        <v>-2259.91</v>
      </c>
      <c r="D35" s="38">
        <f t="shared" si="10"/>
        <v>-7199.85</v>
      </c>
      <c r="E35" s="38">
        <f t="shared" si="10"/>
        <v>942643.2500000001</v>
      </c>
      <c r="F35" s="38">
        <f t="shared" si="10"/>
        <v>-6171.3</v>
      </c>
      <c r="G35" s="38">
        <f t="shared" si="10"/>
        <v>-3752.03</v>
      </c>
      <c r="H35" s="38">
        <f t="shared" si="10"/>
        <v>-11527.2</v>
      </c>
      <c r="I35" s="38">
        <f t="shared" si="10"/>
        <v>-2636.56</v>
      </c>
      <c r="J35" s="38">
        <f t="shared" si="10"/>
        <v>-3230.51</v>
      </c>
      <c r="K35" s="38">
        <f t="shared" si="10"/>
        <v>-4070.74</v>
      </c>
      <c r="L35" s="33">
        <f t="shared" si="7"/>
        <v>796156.23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2511000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-3389.87</v>
      </c>
      <c r="C46" s="17">
        <v>-2259.91</v>
      </c>
      <c r="D46" s="17">
        <v>-7199.85</v>
      </c>
      <c r="E46" s="17">
        <v>-5838.1</v>
      </c>
      <c r="F46" s="17">
        <v>-6171.3</v>
      </c>
      <c r="G46" s="17">
        <v>-3752.03</v>
      </c>
      <c r="H46" s="17">
        <v>-2042.61</v>
      </c>
      <c r="I46" s="17">
        <v>-2636.56</v>
      </c>
      <c r="J46" s="17">
        <v>-3230.51</v>
      </c>
      <c r="K46" s="17">
        <v>-4070.74</v>
      </c>
      <c r="L46" s="30">
        <f t="shared" si="11"/>
        <v>-40591.48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684195.8300000001</v>
      </c>
      <c r="C50" s="41">
        <f>IF(C18+C29+C42+C51&lt;0,0,C18+C29+C51)</f>
        <v>513827.85</v>
      </c>
      <c r="D50" s="41">
        <f>IF(D18+D29+D42+D51&lt;0,0,D18+D29+D51)</f>
        <v>1637463.5800000003</v>
      </c>
      <c r="E50" s="41">
        <f>IF(E18+E29+E42+E51&lt;0,0,E18+E29+E51)</f>
        <v>2287751.35</v>
      </c>
      <c r="F50" s="41">
        <f>IF(F18+F29+F42+F51&lt;0,0,F18+F29+F51)</f>
        <v>1418565.47</v>
      </c>
      <c r="G50" s="41">
        <f>IF(G18+G29+G42+G51&lt;0,0,G18+G29+G51)</f>
        <v>854462.07</v>
      </c>
      <c r="H50" s="41">
        <f>IF(H18+H29+H42+H51&lt;0,0,H18+H29+H51)</f>
        <v>457125.69</v>
      </c>
      <c r="I50" s="41">
        <f>IF(I18+I29+I42+I51&lt;0,0,I18+I29+I51)</f>
        <v>588175.8600000001</v>
      </c>
      <c r="J50" s="41">
        <f>IF(J18+J29+J42+J51&lt;0,0,J18+J29+J51)</f>
        <v>741140.24</v>
      </c>
      <c r="K50" s="41">
        <f>IF(K18+K29+K42+K51&lt;0,0,K18+K29+K51)</f>
        <v>919175.5599999999</v>
      </c>
      <c r="L50" s="42">
        <f>SUM(B50:K50)</f>
        <v>10101883.500000002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684195.84</v>
      </c>
      <c r="C56" s="41">
        <f aca="true" t="shared" si="12" ref="C56:J56">SUM(C57:C68)</f>
        <v>513827.85</v>
      </c>
      <c r="D56" s="41">
        <f t="shared" si="12"/>
        <v>1637463.58</v>
      </c>
      <c r="E56" s="41">
        <f t="shared" si="12"/>
        <v>2287751.36</v>
      </c>
      <c r="F56" s="41">
        <f t="shared" si="12"/>
        <v>1418565.48</v>
      </c>
      <c r="G56" s="41">
        <f t="shared" si="12"/>
        <v>854462.07</v>
      </c>
      <c r="H56" s="41">
        <f t="shared" si="12"/>
        <v>457125.69</v>
      </c>
      <c r="I56" s="41">
        <f>SUM(I57:I71)</f>
        <v>588175.86</v>
      </c>
      <c r="J56" s="41">
        <f t="shared" si="12"/>
        <v>741140.24</v>
      </c>
      <c r="K56" s="41">
        <f>SUM(K57:K70)</f>
        <v>919175.57</v>
      </c>
      <c r="L56" s="46">
        <f>SUM(B56:K56)</f>
        <v>10101883.540000001</v>
      </c>
      <c r="M56" s="40"/>
    </row>
    <row r="57" spans="1:13" ht="18.75" customHeight="1">
      <c r="A57" s="47" t="s">
        <v>48</v>
      </c>
      <c r="B57" s="48">
        <v>684195.84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684195.84</v>
      </c>
      <c r="M57" s="40"/>
    </row>
    <row r="58" spans="1:12" ht="18.75" customHeight="1">
      <c r="A58" s="47" t="s">
        <v>58</v>
      </c>
      <c r="B58" s="17">
        <v>0</v>
      </c>
      <c r="C58" s="48">
        <v>449034.16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449034.16</v>
      </c>
    </row>
    <row r="59" spans="1:12" ht="18.75" customHeight="1">
      <c r="A59" s="47" t="s">
        <v>59</v>
      </c>
      <c r="B59" s="17">
        <v>0</v>
      </c>
      <c r="C59" s="48">
        <v>64793.69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64793.69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1637463.58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1637463.58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2287751.36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2287751.36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1418565.48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1418565.48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854462.07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854462.07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457125.69</v>
      </c>
      <c r="I64" s="17">
        <v>0</v>
      </c>
      <c r="J64" s="17">
        <v>0</v>
      </c>
      <c r="K64" s="17">
        <v>0</v>
      </c>
      <c r="L64" s="46">
        <f t="shared" si="13"/>
        <v>457125.69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741140.24</v>
      </c>
      <c r="K66" s="17">
        <v>0</v>
      </c>
      <c r="L66" s="46">
        <f t="shared" si="13"/>
        <v>741140.24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531743.07</v>
      </c>
      <c r="L67" s="46">
        <f t="shared" si="13"/>
        <v>531743.07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387432.5</v>
      </c>
      <c r="L68" s="46">
        <f t="shared" si="13"/>
        <v>387432.5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588175.86</v>
      </c>
      <c r="J71" s="52">
        <v>0</v>
      </c>
      <c r="K71" s="52">
        <v>0</v>
      </c>
      <c r="L71" s="51">
        <f>SUM(B71:K71)</f>
        <v>588175.86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2022-08-15T18:06:37Z</dcterms:modified>
  <cp:category/>
  <cp:version/>
  <cp:contentType/>
  <cp:contentStatus/>
</cp:coreProperties>
</file>