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<sst xmlns="http://schemas.openxmlformats.org/spreadsheetml/2006/main" count="82" uniqueCount="81">
  <si>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</si>
  <si>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</si>
  <si>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</si>
  <si>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</si>
  <si>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</si>
  <si>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</si>
  <si>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</si>
  <si>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</si>
  <si>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</si>
  <si>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</si>
  <si>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</si>
  <si>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</si>
  <si>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</si>
  <si>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</si>
  <si>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</si>
  <si>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</si>
  <si>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</si>
  <si>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</si>
  <si>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</si>
  <si>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</si>
  <si>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</si>
  <si>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</si>
  <si>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</si>
  <si>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</si>
  <si>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</si>
  <si>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</si>
  <si>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</si>
  <si>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</si>
  <si>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</si>
  <si>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</si>
  <si>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</si>
  <si>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</si>
  <si>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</si>
  <si>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</si>
  <si>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</si>
  <si>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</si>
  <si>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</si>
  <si>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</si>
  <si>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</si>
  <si>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</si>
  <si>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</si>
  <si>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</si>
  <si>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</si>
  <si>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</si>
  <si>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</si>
  <si>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</si>
  <si>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</si>
  <si>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</si>
  <si>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</si>
  <si>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</si>
  <si>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</si>
  <si>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</si>
  <si>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</si>
  <si>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</si>
  <si>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</si>
  <si>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</si>
  <si>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</si>
  <si>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</si>
  <si>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</si>
  <si>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</si>
  <si>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</si>
  <si>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</si>
  <si>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</si>
  <si>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</si>
  <si>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</si>
  <si>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</si>
  <si>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</si>
  <si>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</si>
  <si>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</si>
  <si>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</si>
  <si>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</si>
  <si>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</si>
  <si>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11/08/22 - VENCIMENTO 18/08/22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</si>
  <si>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</si>
  <si>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</si>
  <si>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</si>
  <si>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</si>
  <si>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</si>
  <si>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</si>
  <si>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</si>
  <si>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Valores da sétima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</si>
</sst>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170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87842</v>
      </c>
      <c r="C7" s="10">
        <f>C8+C11</f>
        <v>106805</v>
      </c>
      <c r="D7" s="10">
        <f aca="true" t="shared" si="0" ref="D7:K7">D8+D11</f>
        <v>310998</v>
      </c>
      <c r="E7" s="10">
        <f t="shared" si="0"/>
        <v>240880</v>
      </c>
      <c r="F7" s="10">
        <f t="shared" si="0"/>
        <v>262871</v>
      </c>
      <c r="G7" s="10">
        <f t="shared" si="0"/>
        <v>144420</v>
      </c>
      <c r="H7" s="10">
        <f t="shared" si="0"/>
        <v>77884</v>
      </c>
      <c r="I7" s="10">
        <f t="shared" si="0"/>
        <v>117421</v>
      </c>
      <c r="J7" s="10">
        <f t="shared" si="0"/>
        <v>117112</v>
      </c>
      <c r="K7" s="10">
        <f t="shared" si="0"/>
        <v>214038</v>
      </c>
      <c r="L7" s="10">
        <f>SUM(B7:K7)</f>
        <v>1680271</v>
      </c>
      <c r="M7" s="11"/>
    </row>
    <row r="8" spans="1:13" ht="17.25" customHeight="1">
      <c r="A8" s="12" t="s">
        <v>18</v>
      </c>
      <c r="B8" s="13">
        <f>B9+B10</f>
        <v>5815</v>
      </c>
      <c r="C8" s="13">
        <f aca="true" t="shared" si="1" ref="C8:K8">C9+C10</f>
        <v>5980</v>
      </c>
      <c r="D8" s="13">
        <f t="shared" si="1"/>
        <v>18231</v>
      </c>
      <c r="E8" s="13">
        <f t="shared" si="1"/>
        <v>12410</v>
      </c>
      <c r="F8" s="13">
        <f t="shared" si="1"/>
        <v>12335</v>
      </c>
      <c r="G8" s="13">
        <f t="shared" si="1"/>
        <v>9561</v>
      </c>
      <c r="H8" s="13">
        <f t="shared" si="1"/>
        <v>4547</v>
      </c>
      <c r="I8" s="13">
        <f t="shared" si="1"/>
        <v>5315</v>
      </c>
      <c r="J8" s="13">
        <f t="shared" si="1"/>
        <v>7464</v>
      </c>
      <c r="K8" s="13">
        <f t="shared" si="1"/>
        <v>11891</v>
      </c>
      <c r="L8" s="13">
        <f>SUM(B8:K8)</f>
        <v>93549</v>
      </c>
      <c r="M8"/>
    </row>
    <row r="9" spans="1:13" ht="17.25" customHeight="1">
      <c r="A9" s="14" t="s">
        <v>19</v>
      </c>
      <c r="B9" s="15">
        <v>5815</v>
      </c>
      <c r="C9" s="15">
        <v>5980</v>
      </c>
      <c r="D9" s="15">
        <v>18231</v>
      </c>
      <c r="E9" s="15">
        <v>12410</v>
      </c>
      <c r="F9" s="15">
        <v>12335</v>
      </c>
      <c r="G9" s="15">
        <v>9561</v>
      </c>
      <c r="H9" s="15">
        <v>4482</v>
      </c>
      <c r="I9" s="15">
        <v>5315</v>
      </c>
      <c r="J9" s="15">
        <v>7464</v>
      </c>
      <c r="K9" s="15">
        <v>11891</v>
      </c>
      <c r="L9" s="13">
        <f>SUM(B9:K9)</f>
        <v>93484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65</v>
      </c>
      <c r="I10" s="15">
        <v>0</v>
      </c>
      <c r="J10" s="15">
        <v>0</v>
      </c>
      <c r="K10" s="15">
        <v>0</v>
      </c>
      <c r="L10" s="13">
        <f>SUM(B10:K10)</f>
        <v>65</v>
      </c>
      <c r="M10"/>
    </row>
    <row r="11" spans="1:13" ht="17.25" customHeight="1">
      <c r="A11" s="12" t="s">
        <v>21</v>
      </c>
      <c r="B11" s="15">
        <v>82027</v>
      </c>
      <c r="C11" s="15">
        <v>100825</v>
      </c>
      <c r="D11" s="15">
        <v>292767</v>
      </c>
      <c r="E11" s="15">
        <v>228470</v>
      </c>
      <c r="F11" s="15">
        <v>250536</v>
      </c>
      <c r="G11" s="15">
        <v>134859</v>
      </c>
      <c r="H11" s="15">
        <v>73337</v>
      </c>
      <c r="I11" s="15">
        <v>112106</v>
      </c>
      <c r="J11" s="15">
        <v>109648</v>
      </c>
      <c r="K11" s="15">
        <v>202147</v>
      </c>
      <c r="L11" s="13">
        <f>SUM(B11:K11)</f>
        <v>1586722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1.283971325046884</v>
      </c>
      <c r="C16" s="22">
        <v>1.207608269949688</v>
      </c>
      <c r="D16" s="22">
        <v>1.09806582176692</v>
      </c>
      <c r="E16" s="22">
        <v>1.132987018772147</v>
      </c>
      <c r="F16" s="22">
        <v>1.237574437536881</v>
      </c>
      <c r="G16" s="22">
        <v>1.24693142623082</v>
      </c>
      <c r="H16" s="22">
        <v>1.133334853496926</v>
      </c>
      <c r="I16" s="22">
        <v>1.204332647957008</v>
      </c>
      <c r="J16" s="22">
        <v>1.360131159380933</v>
      </c>
      <c r="K16" s="22">
        <v>1.151333784421012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SUM(B19:B28)</f>
        <v>813577.89</v>
      </c>
      <c r="C18" s="25">
        <f aca="true" t="shared" si="2" ref="C18:K18">SUM(C19:C28)</f>
        <v>542704.4</v>
      </c>
      <c r="D18" s="25">
        <f t="shared" si="2"/>
        <v>1724897.2300000002</v>
      </c>
      <c r="E18" s="25">
        <f t="shared" si="2"/>
        <v>1387153.6700000002</v>
      </c>
      <c r="F18" s="25">
        <f t="shared" si="2"/>
        <v>1479363.2799999998</v>
      </c>
      <c r="G18" s="25">
        <f t="shared" si="2"/>
        <v>901062.3500000001</v>
      </c>
      <c r="H18" s="25">
        <f t="shared" si="2"/>
        <v>488597.54</v>
      </c>
      <c r="I18" s="25">
        <f t="shared" si="2"/>
        <v>635916.48</v>
      </c>
      <c r="J18" s="25">
        <f t="shared" si="2"/>
        <v>776641.93</v>
      </c>
      <c r="K18" s="25">
        <f t="shared" si="2"/>
        <v>979770.6499999999</v>
      </c>
      <c r="L18" s="25">
        <f>SUM(B18:K18)</f>
        <v>9729685.42</v>
      </c>
      <c r="M18"/>
    </row>
    <row r="19" spans="1:13" ht="17.25" customHeight="1">
      <c r="A19" s="26" t="s">
        <v>24</v>
      </c>
      <c r="B19" s="54">
        <f>ROUND((B13+B14)*B7,2)</f>
        <v>628860.88</v>
      </c>
      <c r="C19" s="54">
        <f aca="true" t="shared" si="3" ref="C19:K19">ROUND((C13+C14)*C7,2)</f>
        <v>438285</v>
      </c>
      <c r="D19" s="54">
        <f t="shared" si="3"/>
        <v>1518914.23</v>
      </c>
      <c r="E19" s="54">
        <f t="shared" si="3"/>
        <v>1191681.54</v>
      </c>
      <c r="F19" s="54">
        <f t="shared" si="3"/>
        <v>1149061.72</v>
      </c>
      <c r="G19" s="54">
        <f t="shared" si="3"/>
        <v>694140.29</v>
      </c>
      <c r="H19" s="54">
        <f t="shared" si="3"/>
        <v>412349.05</v>
      </c>
      <c r="I19" s="54">
        <f t="shared" si="3"/>
        <v>515431.22</v>
      </c>
      <c r="J19" s="54">
        <f t="shared" si="3"/>
        <v>553646.98</v>
      </c>
      <c r="K19" s="54">
        <f t="shared" si="3"/>
        <v>826293.7</v>
      </c>
      <c r="L19" s="33">
        <f>SUM(B19:K19)</f>
        <v>7928664.61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178578.46</v>
      </c>
      <c r="C20" s="33">
        <f t="shared" si="4"/>
        <v>90991.59</v>
      </c>
      <c r="D20" s="33">
        <f t="shared" si="4"/>
        <v>148953.57</v>
      </c>
      <c r="E20" s="33">
        <f t="shared" si="4"/>
        <v>158478.18</v>
      </c>
      <c r="F20" s="33">
        <f t="shared" si="4"/>
        <v>272987.69</v>
      </c>
      <c r="G20" s="33">
        <f t="shared" si="4"/>
        <v>171405.05</v>
      </c>
      <c r="H20" s="33">
        <f t="shared" si="4"/>
        <v>54980.5</v>
      </c>
      <c r="I20" s="33">
        <f t="shared" si="4"/>
        <v>105319.43</v>
      </c>
      <c r="J20" s="33">
        <f t="shared" si="4"/>
        <v>199385.53</v>
      </c>
      <c r="K20" s="33">
        <f t="shared" si="4"/>
        <v>125046.15</v>
      </c>
      <c r="L20" s="33">
        <f aca="true" t="shared" si="5" ref="L20:L26">SUM(B20:K20)</f>
        <v>1506126.15</v>
      </c>
      <c r="M20"/>
    </row>
    <row r="21" spans="1:13" ht="17.25" customHeight="1">
      <c r="A21" s="27" t="s">
        <v>26</v>
      </c>
      <c r="B21" s="33">
        <v>3342.21</v>
      </c>
      <c r="C21" s="33">
        <v>10951.21</v>
      </c>
      <c r="D21" s="33">
        <v>51145.41</v>
      </c>
      <c r="E21" s="33">
        <v>31628.55</v>
      </c>
      <c r="F21" s="33">
        <v>53534.14</v>
      </c>
      <c r="G21" s="33">
        <v>34324.51</v>
      </c>
      <c r="H21" s="33">
        <v>18872.87</v>
      </c>
      <c r="I21" s="33">
        <v>12561.84</v>
      </c>
      <c r="J21" s="33">
        <v>19090.52</v>
      </c>
      <c r="K21" s="33">
        <v>23593.24</v>
      </c>
      <c r="L21" s="33">
        <f t="shared" si="5"/>
        <v>259044.5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612.22</v>
      </c>
      <c r="C24" s="33">
        <v>406.41</v>
      </c>
      <c r="D24" s="33">
        <v>1294.79</v>
      </c>
      <c r="E24" s="33">
        <v>1042.08</v>
      </c>
      <c r="F24" s="33">
        <v>1109.82</v>
      </c>
      <c r="G24" s="33">
        <v>677.35</v>
      </c>
      <c r="H24" s="33">
        <v>367.33</v>
      </c>
      <c r="I24" s="33">
        <v>476.75</v>
      </c>
      <c r="J24" s="33">
        <v>583.57</v>
      </c>
      <c r="K24" s="33">
        <v>734.67</v>
      </c>
      <c r="L24" s="33">
        <f t="shared" si="5"/>
        <v>7304.99</v>
      </c>
      <c r="M24"/>
    </row>
    <row r="25" spans="1:13" ht="17.25" customHeight="1">
      <c r="A25" s="27" t="s">
        <v>76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177008.56999999995</v>
      </c>
      <c r="C29" s="33">
        <f t="shared" si="6"/>
        <v>501658.38000000006</v>
      </c>
      <c r="D29" s="33">
        <f t="shared" si="6"/>
        <v>1698583.02</v>
      </c>
      <c r="E29" s="33">
        <f t="shared" si="6"/>
        <v>1375850.1800000002</v>
      </c>
      <c r="F29" s="33">
        <f t="shared" si="6"/>
        <v>1490069.16</v>
      </c>
      <c r="G29" s="33">
        <f t="shared" si="6"/>
        <v>798561.0499999999</v>
      </c>
      <c r="H29" s="33">
        <f t="shared" si="6"/>
        <v>439897.78</v>
      </c>
      <c r="I29" s="33">
        <f t="shared" si="6"/>
        <v>591031.01</v>
      </c>
      <c r="J29" s="33">
        <f t="shared" si="6"/>
        <v>667280.4500000001</v>
      </c>
      <c r="K29" s="33">
        <f t="shared" si="6"/>
        <v>878543.43</v>
      </c>
      <c r="L29" s="33">
        <f aca="true" t="shared" si="7" ref="L29:L36">SUM(B29:K29)</f>
        <v>8618483.03</v>
      </c>
      <c r="M29"/>
    </row>
    <row r="30" spans="1:13" ht="18.75" customHeight="1">
      <c r="A30" s="27" t="s">
        <v>30</v>
      </c>
      <c r="B30" s="33">
        <f>B31+B32+B33+B34</f>
        <v>-25586</v>
      </c>
      <c r="C30" s="33">
        <f aca="true" t="shared" si="8" ref="C30:K30">C31+C32+C33+C34</f>
        <v>-26312</v>
      </c>
      <c r="D30" s="33">
        <f t="shared" si="8"/>
        <v>-80216.4</v>
      </c>
      <c r="E30" s="33">
        <f t="shared" si="8"/>
        <v>-54604</v>
      </c>
      <c r="F30" s="33">
        <f t="shared" si="8"/>
        <v>-54274</v>
      </c>
      <c r="G30" s="33">
        <f t="shared" si="8"/>
        <v>-42068.4</v>
      </c>
      <c r="H30" s="33">
        <f t="shared" si="8"/>
        <v>-19720.8</v>
      </c>
      <c r="I30" s="33">
        <f t="shared" si="8"/>
        <v>-33721.8</v>
      </c>
      <c r="J30" s="33">
        <f t="shared" si="8"/>
        <v>-32841.6</v>
      </c>
      <c r="K30" s="33">
        <f t="shared" si="8"/>
        <v>-52320.4</v>
      </c>
      <c r="L30" s="33">
        <f t="shared" si="7"/>
        <v>-421665.39999999997</v>
      </c>
      <c r="M30"/>
    </row>
    <row r="31" spans="1:13" s="36" customFormat="1" ht="18.75" customHeight="1">
      <c r="A31" s="34" t="s">
        <v>54</v>
      </c>
      <c r="B31" s="33">
        <f>-ROUND((B9)*$E$3,2)</f>
        <v>-25586</v>
      </c>
      <c r="C31" s="33">
        <f aca="true" t="shared" si="9" ref="C31:K31">-ROUND((C9)*$E$3,2)</f>
        <v>-26312</v>
      </c>
      <c r="D31" s="33">
        <f t="shared" si="9"/>
        <v>-80216.4</v>
      </c>
      <c r="E31" s="33">
        <f t="shared" si="9"/>
        <v>-54604</v>
      </c>
      <c r="F31" s="33">
        <f t="shared" si="9"/>
        <v>-54274</v>
      </c>
      <c r="G31" s="33">
        <f t="shared" si="9"/>
        <v>-42068.4</v>
      </c>
      <c r="H31" s="33">
        <f t="shared" si="9"/>
        <v>-19720.8</v>
      </c>
      <c r="I31" s="33">
        <f t="shared" si="9"/>
        <v>-23386</v>
      </c>
      <c r="J31" s="33">
        <f t="shared" si="9"/>
        <v>-32841.6</v>
      </c>
      <c r="K31" s="33">
        <f t="shared" si="9"/>
        <v>-52320.4</v>
      </c>
      <c r="L31" s="33">
        <f t="shared" si="7"/>
        <v>-411329.6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-10335.8</v>
      </c>
      <c r="J34" s="17">
        <v>0</v>
      </c>
      <c r="K34" s="17">
        <v>0</v>
      </c>
      <c r="L34" s="33">
        <f t="shared" si="7"/>
        <v>-10335.8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-2259.91</v>
      </c>
      <c r="D35" s="38">
        <f t="shared" si="10"/>
        <v>-7199.85</v>
      </c>
      <c r="E35" s="38">
        <f t="shared" si="10"/>
        <v>-11313.289999999906</v>
      </c>
      <c r="F35" s="38">
        <f t="shared" si="10"/>
        <v>-6171.3</v>
      </c>
      <c r="G35" s="38">
        <f t="shared" si="10"/>
        <v>-3766.52</v>
      </c>
      <c r="H35" s="38">
        <f t="shared" si="10"/>
        <v>-11527.2</v>
      </c>
      <c r="I35" s="38">
        <f t="shared" si="10"/>
        <v>-2651.05</v>
      </c>
      <c r="J35" s="38">
        <f t="shared" si="10"/>
        <v>-3245</v>
      </c>
      <c r="K35" s="38">
        <f t="shared" si="10"/>
        <v>-4085.22</v>
      </c>
      <c r="L35" s="33">
        <f t="shared" si="7"/>
        <v>-157872.7399999999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71</v>
      </c>
      <c r="B46" s="17">
        <v>-3404.35</v>
      </c>
      <c r="C46" s="17">
        <v>-2259.91</v>
      </c>
      <c r="D46" s="17">
        <v>-7199.85</v>
      </c>
      <c r="E46" s="17">
        <v>-5794.64</v>
      </c>
      <c r="F46" s="17">
        <v>-6171.3</v>
      </c>
      <c r="G46" s="17">
        <v>-3766.52</v>
      </c>
      <c r="H46" s="17">
        <v>-2042.61</v>
      </c>
      <c r="I46" s="17">
        <v>-2651.05</v>
      </c>
      <c r="J46" s="17">
        <v>-3245</v>
      </c>
      <c r="K46" s="17">
        <v>-4085.22</v>
      </c>
      <c r="L46" s="30">
        <f t="shared" si="11"/>
        <v>-40620.450000000004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3">
        <v>308247.97</v>
      </c>
      <c r="C48" s="33">
        <v>530230.29</v>
      </c>
      <c r="D48" s="33">
        <v>1785999.27</v>
      </c>
      <c r="E48" s="33">
        <v>1441767.47</v>
      </c>
      <c r="F48" s="33">
        <v>1550514.46</v>
      </c>
      <c r="G48" s="33">
        <v>844395.97</v>
      </c>
      <c r="H48" s="33">
        <v>471145.78</v>
      </c>
      <c r="I48" s="33">
        <v>627403.86</v>
      </c>
      <c r="J48" s="33">
        <v>703367.05</v>
      </c>
      <c r="K48" s="33">
        <v>934949.05</v>
      </c>
      <c r="L48" s="33">
        <f t="shared" si="11"/>
        <v>9198021.17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 aca="true" t="shared" si="12" ref="B50:K50">IF(B18+B29+B42+B51&lt;0,0,B18+B29+B51)</f>
        <v>990586.46</v>
      </c>
      <c r="C50" s="41">
        <f t="shared" si="12"/>
        <v>1044362.78</v>
      </c>
      <c r="D50" s="41">
        <f t="shared" si="12"/>
        <v>3423480.25</v>
      </c>
      <c r="E50" s="41">
        <f t="shared" si="12"/>
        <v>2763003.8500000006</v>
      </c>
      <c r="F50" s="41">
        <f t="shared" si="12"/>
        <v>2969432.4399999995</v>
      </c>
      <c r="G50" s="41">
        <f t="shared" si="12"/>
        <v>1699623.4</v>
      </c>
      <c r="H50" s="41">
        <f t="shared" si="12"/>
        <v>928495.3200000001</v>
      </c>
      <c r="I50" s="41">
        <f t="shared" si="12"/>
        <v>1226947.49</v>
      </c>
      <c r="J50" s="41">
        <f t="shared" si="12"/>
        <v>1443922.3800000001</v>
      </c>
      <c r="K50" s="41">
        <f t="shared" si="12"/>
        <v>1858314.08</v>
      </c>
      <c r="L50" s="42">
        <f>SUM(B50:K50)</f>
        <v>18348168.450000003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 aca="true" t="shared" si="13" ref="B52:K52">IF(B18+B29+B42+B51&gt;0,0,B18+B29+B51)</f>
        <v>0</v>
      </c>
      <c r="C52" s="33">
        <f t="shared" si="13"/>
        <v>0</v>
      </c>
      <c r="D52" s="33">
        <f t="shared" si="13"/>
        <v>0</v>
      </c>
      <c r="E52" s="33">
        <f t="shared" si="13"/>
        <v>0</v>
      </c>
      <c r="F52" s="33">
        <f t="shared" si="13"/>
        <v>0</v>
      </c>
      <c r="G52" s="33">
        <f t="shared" si="13"/>
        <v>0</v>
      </c>
      <c r="H52" s="33">
        <f t="shared" si="13"/>
        <v>0</v>
      </c>
      <c r="I52" s="33">
        <f t="shared" si="13"/>
        <v>0</v>
      </c>
      <c r="J52" s="33">
        <f t="shared" si="13"/>
        <v>0</v>
      </c>
      <c r="K52" s="33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990586.46</v>
      </c>
      <c r="C56" s="41">
        <f aca="true" t="shared" si="14" ref="C56:J56">SUM(C57:C68)</f>
        <v>1044362.78</v>
      </c>
      <c r="D56" s="41">
        <f t="shared" si="14"/>
        <v>3423480.25</v>
      </c>
      <c r="E56" s="41">
        <f t="shared" si="14"/>
        <v>2763003.85</v>
      </c>
      <c r="F56" s="41">
        <f t="shared" si="14"/>
        <v>2969432.44</v>
      </c>
      <c r="G56" s="41">
        <f t="shared" si="14"/>
        <v>1699623.4</v>
      </c>
      <c r="H56" s="41">
        <f t="shared" si="14"/>
        <v>928495.32</v>
      </c>
      <c r="I56" s="41">
        <f>SUM(I57:I71)</f>
        <v>1226947.49</v>
      </c>
      <c r="J56" s="41">
        <f t="shared" si="14"/>
        <v>1443922.3800000001</v>
      </c>
      <c r="K56" s="41">
        <f>SUM(K57:K70)</f>
        <v>1858314.08</v>
      </c>
      <c r="L56" s="46">
        <f>SUM(B56:K56)</f>
        <v>18348168.450000003</v>
      </c>
      <c r="M56" s="40"/>
    </row>
    <row r="57" spans="1:13" ht="18.75" customHeight="1">
      <c r="A57" s="47" t="s">
        <v>47</v>
      </c>
      <c r="B57" s="48">
        <f>+B50</f>
        <v>990586.46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5" ref="L57:L68">SUM(B57:K57)</f>
        <v>990586.46</v>
      </c>
      <c r="M57" s="40"/>
    </row>
    <row r="58" spans="1:12" ht="18.75" customHeight="1">
      <c r="A58" s="47" t="s">
        <v>57</v>
      </c>
      <c r="B58" s="17">
        <v>0</v>
      </c>
      <c r="C58" s="48">
        <v>913835.14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913835.14</v>
      </c>
    </row>
    <row r="59" spans="1:12" ht="18.75" customHeight="1">
      <c r="A59" s="47" t="s">
        <v>58</v>
      </c>
      <c r="B59" s="17">
        <v>0</v>
      </c>
      <c r="C59" s="48">
        <v>130527.64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130527.64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3423480.25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3423480.25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2763003.85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2763003.85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2969432.44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2969432.44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1699623.4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1699623.4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928495.32</v>
      </c>
      <c r="I64" s="17">
        <v>0</v>
      </c>
      <c r="J64" s="17">
        <v>0</v>
      </c>
      <c r="K64" s="17">
        <v>0</v>
      </c>
      <c r="L64" s="46">
        <f t="shared" si="15"/>
        <v>928495.32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5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f>+J50</f>
        <v>1443922.3800000001</v>
      </c>
      <c r="K66" s="17">
        <v>0</v>
      </c>
      <c r="L66" s="46">
        <f t="shared" si="15"/>
        <v>1443922.3800000001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1051734.77</v>
      </c>
      <c r="L67" s="46">
        <f t="shared" si="15"/>
        <v>1051734.77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806579.31</v>
      </c>
      <c r="L68" s="46">
        <f t="shared" si="15"/>
        <v>806579.31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1226947.49</v>
      </c>
      <c r="J71" s="52">
        <v>0</v>
      </c>
      <c r="K71" s="52">
        <v>0</v>
      </c>
      <c r="L71" s="51">
        <f>SUM(B71:K71)</f>
        <v>1226947.49</v>
      </c>
    </row>
    <row r="72" spans="1:12" ht="18" customHeight="1">
      <c r="A72" s="6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5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2022-08-19T19:47:27Z</dcterms:modified>
  <cp:category/>
  <cp:version/>
  <cp:contentType/>
  <cp:contentStatus/>
</cp:coreProperties>
</file>