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<sst xmlns="http://schemas.openxmlformats.org/spreadsheetml/2006/main" count="81" uniqueCount="80">
  <si>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</si>
  <si>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</si>
  <si>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</si>
  <si>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</si>
  <si>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</si>
  <si>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</si>
  <si>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</si>
  <si>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</si>
  <si>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</si>
  <si>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</si>
  <si>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</si>
  <si>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</si>
  <si>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</si>
  <si>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</si>
  <si>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</si>
  <si>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</si>
  <si>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</si>
  <si>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</si>
  <si>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</si>
  <si>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</si>
  <si>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</si>
  <si>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</si>
  <si>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</si>
  <si>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</si>
  <si>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</si>
  <si>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</si>
  <si>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</si>
  <si>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</si>
  <si>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</si>
  <si>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</si>
  <si>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</si>
  <si>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</si>
  <si>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</si>
  <si>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</si>
  <si>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</si>
  <si>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</si>
  <si>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</si>
  <si>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</si>
  <si>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</si>
  <si>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</si>
  <si>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</si>
  <si>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</si>
  <si>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</si>
  <si>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</si>
  <si>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</si>
  <si>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</si>
  <si>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</si>
  <si>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</si>
  <si>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</si>
  <si>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</si>
  <si>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</si>
  <si>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</si>
  <si>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</si>
  <si>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</si>
  <si>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</si>
  <si>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</si>
  <si>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</si>
  <si>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</si>
  <si>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</si>
  <si>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</si>
  <si>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</si>
  <si>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</si>
  <si>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</si>
  <si>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</si>
  <si>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</si>
  <si>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</si>
  <si>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</si>
  <si>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</si>
  <si>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</si>
  <si>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</si>
  <si>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</si>
  <si>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</si>
  <si>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</si>
  <si>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22/08/22 - VENCIMENTO 29/08/22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</si>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</sst>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89359</v>
      </c>
      <c r="C7" s="10">
        <f>C8+C11</f>
        <v>104964</v>
      </c>
      <c r="D7" s="10">
        <f aca="true" t="shared" si="0" ref="D7:K7">D8+D11</f>
        <v>309899</v>
      </c>
      <c r="E7" s="10">
        <f t="shared" si="0"/>
        <v>243665</v>
      </c>
      <c r="F7" s="10">
        <f t="shared" si="0"/>
        <v>265622</v>
      </c>
      <c r="G7" s="10">
        <f t="shared" si="0"/>
        <v>144695</v>
      </c>
      <c r="H7" s="10">
        <f t="shared" si="0"/>
        <v>77821</v>
      </c>
      <c r="I7" s="10">
        <f t="shared" si="0"/>
        <v>114463</v>
      </c>
      <c r="J7" s="10">
        <f t="shared" si="0"/>
        <v>119929</v>
      </c>
      <c r="K7" s="10">
        <f t="shared" si="0"/>
        <v>209417</v>
      </c>
      <c r="L7" s="10">
        <f>SUM(B7:K7)</f>
        <v>1679834</v>
      </c>
      <c r="M7" s="11"/>
    </row>
    <row r="8" spans="1:13" ht="17.25" customHeight="1">
      <c r="A8" s="12" t="s">
        <v>18</v>
      </c>
      <c r="B8" s="13">
        <f>B9+B10</f>
        <v>6218</v>
      </c>
      <c r="C8" s="13">
        <f aca="true" t="shared" si="1" ref="C8:K8">C9+C10</f>
        <v>6273</v>
      </c>
      <c r="D8" s="13">
        <f t="shared" si="1"/>
        <v>18984</v>
      </c>
      <c r="E8" s="13">
        <f t="shared" si="1"/>
        <v>13187</v>
      </c>
      <c r="F8" s="13">
        <f t="shared" si="1"/>
        <v>13546</v>
      </c>
      <c r="G8" s="13">
        <f t="shared" si="1"/>
        <v>9816</v>
      </c>
      <c r="H8" s="13">
        <f t="shared" si="1"/>
        <v>4694</v>
      </c>
      <c r="I8" s="13">
        <f t="shared" si="1"/>
        <v>5444</v>
      </c>
      <c r="J8" s="13">
        <f t="shared" si="1"/>
        <v>7345</v>
      </c>
      <c r="K8" s="13">
        <f t="shared" si="1"/>
        <v>11946</v>
      </c>
      <c r="L8" s="13">
        <f>SUM(B8:K8)</f>
        <v>97453</v>
      </c>
      <c r="M8"/>
    </row>
    <row r="9" spans="1:13" ht="17.25" customHeight="1">
      <c r="A9" s="14" t="s">
        <v>19</v>
      </c>
      <c r="B9" s="15">
        <v>6218</v>
      </c>
      <c r="C9" s="15">
        <v>6273</v>
      </c>
      <c r="D9" s="15">
        <v>18984</v>
      </c>
      <c r="E9" s="15">
        <v>13187</v>
      </c>
      <c r="F9" s="15">
        <v>13546</v>
      </c>
      <c r="G9" s="15">
        <v>9816</v>
      </c>
      <c r="H9" s="15">
        <v>4664</v>
      </c>
      <c r="I9" s="15">
        <v>5444</v>
      </c>
      <c r="J9" s="15">
        <v>7345</v>
      </c>
      <c r="K9" s="15">
        <v>11946</v>
      </c>
      <c r="L9" s="13">
        <f>SUM(B9:K9)</f>
        <v>97423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>SUM(B10:K10)</f>
        <v>30</v>
      </c>
      <c r="M10"/>
    </row>
    <row r="11" spans="1:13" ht="17.25" customHeight="1">
      <c r="A11" s="12" t="s">
        <v>21</v>
      </c>
      <c r="B11" s="15">
        <v>83141</v>
      </c>
      <c r="C11" s="15">
        <v>98691</v>
      </c>
      <c r="D11" s="15">
        <v>290915</v>
      </c>
      <c r="E11" s="15">
        <v>230478</v>
      </c>
      <c r="F11" s="15">
        <v>252076</v>
      </c>
      <c r="G11" s="15">
        <v>134879</v>
      </c>
      <c r="H11" s="15">
        <v>73127</v>
      </c>
      <c r="I11" s="15">
        <v>109019</v>
      </c>
      <c r="J11" s="15">
        <v>112584</v>
      </c>
      <c r="K11" s="15">
        <v>197471</v>
      </c>
      <c r="L11" s="13">
        <f>SUM(B11:K11)</f>
        <v>1582381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1.276226386550295</v>
      </c>
      <c r="C16" s="22">
        <v>1.246003790276599</v>
      </c>
      <c r="D16" s="22">
        <v>1.113067728454166</v>
      </c>
      <c r="E16" s="22">
        <v>1.138933501443445</v>
      </c>
      <c r="F16" s="22">
        <v>1.246043434308369</v>
      </c>
      <c r="G16" s="22">
        <v>1.255447762425502</v>
      </c>
      <c r="H16" s="22">
        <v>1.143021394086017</v>
      </c>
      <c r="I16" s="22">
        <v>1.24110080242174</v>
      </c>
      <c r="J16" s="22">
        <v>1.336996459294087</v>
      </c>
      <c r="K16" s="22">
        <v>1.17919172669599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822466.6</v>
      </c>
      <c r="C18" s="25">
        <f aca="true" t="shared" si="2" ref="C18:K18">SUM(C19:C26)</f>
        <v>550390.06</v>
      </c>
      <c r="D18" s="25">
        <f t="shared" si="2"/>
        <v>1741817.8800000001</v>
      </c>
      <c r="E18" s="25">
        <f t="shared" si="2"/>
        <v>1410938.1300000001</v>
      </c>
      <c r="F18" s="25">
        <f t="shared" si="2"/>
        <v>1504168.8399999999</v>
      </c>
      <c r="G18" s="25">
        <f t="shared" si="2"/>
        <v>908785.73</v>
      </c>
      <c r="H18" s="25">
        <f t="shared" si="2"/>
        <v>492316.35000000003</v>
      </c>
      <c r="I18" s="25">
        <f t="shared" si="2"/>
        <v>639151.1600000001</v>
      </c>
      <c r="J18" s="25">
        <f t="shared" si="2"/>
        <v>781439.64</v>
      </c>
      <c r="K18" s="25">
        <f t="shared" si="2"/>
        <v>981485.3599999999</v>
      </c>
      <c r="L18" s="25">
        <f>SUM(B18:K18)</f>
        <v>9832959.75</v>
      </c>
      <c r="M18"/>
    </row>
    <row r="19" spans="1:13" ht="17.25" customHeight="1">
      <c r="A19" s="26" t="s">
        <v>24</v>
      </c>
      <c r="B19" s="60">
        <f>ROUND((B13+B14)*B7,2)</f>
        <v>639721.08</v>
      </c>
      <c r="C19" s="60">
        <f aca="true" t="shared" si="3" ref="C19:K19">ROUND((C13+C14)*C7,2)</f>
        <v>430730.27</v>
      </c>
      <c r="D19" s="60">
        <f t="shared" si="3"/>
        <v>1513546.72</v>
      </c>
      <c r="E19" s="60">
        <f t="shared" si="3"/>
        <v>1205459.49</v>
      </c>
      <c r="F19" s="60">
        <f t="shared" si="3"/>
        <v>1161086.89</v>
      </c>
      <c r="G19" s="60">
        <f t="shared" si="3"/>
        <v>695462.05</v>
      </c>
      <c r="H19" s="60">
        <f t="shared" si="3"/>
        <v>412015.5</v>
      </c>
      <c r="I19" s="60">
        <f t="shared" si="3"/>
        <v>502446.78</v>
      </c>
      <c r="J19" s="60">
        <f t="shared" si="3"/>
        <v>566964.35</v>
      </c>
      <c r="K19" s="60">
        <f t="shared" si="3"/>
        <v>808454.33</v>
      </c>
      <c r="L19" s="33">
        <f>SUM(B19:K19)</f>
        <v>7935887.46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176707.84</v>
      </c>
      <c r="C20" s="33">
        <f t="shared" si="4"/>
        <v>105961.28</v>
      </c>
      <c r="D20" s="33">
        <f t="shared" si="4"/>
        <v>171133.29</v>
      </c>
      <c r="E20" s="33">
        <f t="shared" si="4"/>
        <v>167478.71</v>
      </c>
      <c r="F20" s="33">
        <f t="shared" si="4"/>
        <v>285677.81</v>
      </c>
      <c r="G20" s="33">
        <f t="shared" si="4"/>
        <v>177654.22</v>
      </c>
      <c r="H20" s="33">
        <f t="shared" si="4"/>
        <v>58927.03</v>
      </c>
      <c r="I20" s="33">
        <f t="shared" si="4"/>
        <v>121140.32</v>
      </c>
      <c r="J20" s="33">
        <f t="shared" si="4"/>
        <v>191064.98</v>
      </c>
      <c r="K20" s="33">
        <f t="shared" si="4"/>
        <v>144868.33</v>
      </c>
      <c r="L20" s="33">
        <f aca="true" t="shared" si="5" ref="L19:L26">SUM(B20:K20)</f>
        <v>1600613.81</v>
      </c>
      <c r="M20"/>
    </row>
    <row r="21" spans="1:13" ht="17.25" customHeight="1">
      <c r="A21" s="27" t="s">
        <v>26</v>
      </c>
      <c r="B21" s="33">
        <v>3241.34</v>
      </c>
      <c r="C21" s="33">
        <v>11216.7</v>
      </c>
      <c r="D21" s="33">
        <v>51251.25</v>
      </c>
      <c r="E21" s="33">
        <v>32624.11</v>
      </c>
      <c r="F21" s="33">
        <v>53613.99</v>
      </c>
      <c r="G21" s="33">
        <v>34476.96</v>
      </c>
      <c r="H21" s="33">
        <v>18978.7</v>
      </c>
      <c r="I21" s="33">
        <v>12960.07</v>
      </c>
      <c r="J21" s="33">
        <v>18891.41</v>
      </c>
      <c r="K21" s="33">
        <v>23327.76</v>
      </c>
      <c r="L21" s="33">
        <f t="shared" si="5"/>
        <v>260582.29000000004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612.22</v>
      </c>
      <c r="C24" s="33">
        <v>411.62</v>
      </c>
      <c r="D24" s="33">
        <v>1297.39</v>
      </c>
      <c r="E24" s="33">
        <v>1052.5</v>
      </c>
      <c r="F24" s="33">
        <v>1120.24</v>
      </c>
      <c r="G24" s="33">
        <v>677.35</v>
      </c>
      <c r="H24" s="33">
        <v>367.33</v>
      </c>
      <c r="I24" s="33">
        <v>476.75</v>
      </c>
      <c r="J24" s="33">
        <v>583.57</v>
      </c>
      <c r="K24" s="33">
        <v>732.06</v>
      </c>
      <c r="L24" s="33">
        <f t="shared" si="5"/>
        <v>7331.030000000001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440.82</v>
      </c>
      <c r="L25" s="33">
        <f t="shared" si="5"/>
        <v>4155.28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-133012.6</v>
      </c>
      <c r="C29" s="33">
        <f t="shared" si="6"/>
        <v>-29890.08</v>
      </c>
      <c r="D29" s="33">
        <f t="shared" si="6"/>
        <v>-90743.93000000001</v>
      </c>
      <c r="E29" s="33">
        <f t="shared" si="6"/>
        <v>-69394.0399999999</v>
      </c>
      <c r="F29" s="33">
        <f t="shared" si="6"/>
        <v>-65831.64</v>
      </c>
      <c r="G29" s="33">
        <f t="shared" si="6"/>
        <v>-46956.92</v>
      </c>
      <c r="H29" s="33">
        <f t="shared" si="6"/>
        <v>-32048.8</v>
      </c>
      <c r="I29" s="33">
        <f t="shared" si="6"/>
        <v>-34736.52</v>
      </c>
      <c r="J29" s="33">
        <f t="shared" si="6"/>
        <v>-35563</v>
      </c>
      <c r="K29" s="33">
        <f t="shared" si="6"/>
        <v>-56633.14</v>
      </c>
      <c r="L29" s="33">
        <f aca="true" t="shared" si="7" ref="L29:L36">SUM(B29:K29)</f>
        <v>-594810.6699999999</v>
      </c>
      <c r="M29"/>
    </row>
    <row r="30" spans="1:13" ht="18.75" customHeight="1">
      <c r="A30" s="27" t="s">
        <v>30</v>
      </c>
      <c r="B30" s="33">
        <f>B31+B32+B33+B34</f>
        <v>-27359.2</v>
      </c>
      <c r="C30" s="33">
        <f aca="true" t="shared" si="8" ref="C30:K30">C31+C32+C33+C34</f>
        <v>-27601.2</v>
      </c>
      <c r="D30" s="33">
        <f t="shared" si="8"/>
        <v>-83529.6</v>
      </c>
      <c r="E30" s="33">
        <f t="shared" si="8"/>
        <v>-58022.8</v>
      </c>
      <c r="F30" s="33">
        <f t="shared" si="8"/>
        <v>-59602.4</v>
      </c>
      <c r="G30" s="33">
        <f t="shared" si="8"/>
        <v>-43190.4</v>
      </c>
      <c r="H30" s="33">
        <f t="shared" si="8"/>
        <v>-20521.6</v>
      </c>
      <c r="I30" s="33">
        <f t="shared" si="8"/>
        <v>-32085.469999999998</v>
      </c>
      <c r="J30" s="33">
        <f t="shared" si="8"/>
        <v>-32318</v>
      </c>
      <c r="K30" s="33">
        <f t="shared" si="8"/>
        <v>-52562.4</v>
      </c>
      <c r="L30" s="33">
        <f t="shared" si="7"/>
        <v>-436793.06999999995</v>
      </c>
      <c r="M30"/>
    </row>
    <row r="31" spans="1:13" s="36" customFormat="1" ht="18.75" customHeight="1">
      <c r="A31" s="34" t="s">
        <v>55</v>
      </c>
      <c r="B31" s="33">
        <f>-ROUND((B9)*$E$3,2)</f>
        <v>-27359.2</v>
      </c>
      <c r="C31" s="33">
        <f aca="true" t="shared" si="9" ref="C31:K31">-ROUND((C9)*$E$3,2)</f>
        <v>-27601.2</v>
      </c>
      <c r="D31" s="33">
        <f t="shared" si="9"/>
        <v>-83529.6</v>
      </c>
      <c r="E31" s="33">
        <f t="shared" si="9"/>
        <v>-58022.8</v>
      </c>
      <c r="F31" s="33">
        <f t="shared" si="9"/>
        <v>-59602.4</v>
      </c>
      <c r="G31" s="33">
        <f t="shared" si="9"/>
        <v>-43190.4</v>
      </c>
      <c r="H31" s="33">
        <f t="shared" si="9"/>
        <v>-20521.6</v>
      </c>
      <c r="I31" s="33">
        <f t="shared" si="9"/>
        <v>-23953.6</v>
      </c>
      <c r="J31" s="33">
        <f t="shared" si="9"/>
        <v>-32318</v>
      </c>
      <c r="K31" s="33">
        <f t="shared" si="9"/>
        <v>-52562.4</v>
      </c>
      <c r="L31" s="33">
        <f t="shared" si="7"/>
        <v>-428661.19999999995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-8131.87</v>
      </c>
      <c r="J34" s="17">
        <v>0</v>
      </c>
      <c r="K34" s="17">
        <v>0</v>
      </c>
      <c r="L34" s="33">
        <f t="shared" si="7"/>
        <v>-8131.87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-2288.88</v>
      </c>
      <c r="D35" s="38">
        <f t="shared" si="10"/>
        <v>-7214.33</v>
      </c>
      <c r="E35" s="38">
        <f t="shared" si="10"/>
        <v>-11371.239999999907</v>
      </c>
      <c r="F35" s="38">
        <f t="shared" si="10"/>
        <v>-6229.24</v>
      </c>
      <c r="G35" s="38">
        <f t="shared" si="10"/>
        <v>-3766.52</v>
      </c>
      <c r="H35" s="38">
        <f t="shared" si="10"/>
        <v>-11527.2</v>
      </c>
      <c r="I35" s="38">
        <f t="shared" si="10"/>
        <v>-2651.05</v>
      </c>
      <c r="J35" s="38">
        <f t="shared" si="10"/>
        <v>-3245</v>
      </c>
      <c r="K35" s="38">
        <f t="shared" si="10"/>
        <v>-4070.74</v>
      </c>
      <c r="L35" s="33">
        <f t="shared" si="7"/>
        <v>-158017.5999999999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-3404.35</v>
      </c>
      <c r="C46" s="17">
        <v>-2288.88</v>
      </c>
      <c r="D46" s="17">
        <v>-7214.33</v>
      </c>
      <c r="E46" s="17">
        <v>-5852.59</v>
      </c>
      <c r="F46" s="17">
        <v>-6229.24</v>
      </c>
      <c r="G46" s="17">
        <v>-3766.52</v>
      </c>
      <c r="H46" s="17">
        <v>-2042.61</v>
      </c>
      <c r="I46" s="17">
        <v>-2651.05</v>
      </c>
      <c r="J46" s="17">
        <v>-3245</v>
      </c>
      <c r="K46" s="17">
        <v>-4070.74</v>
      </c>
      <c r="L46" s="30">
        <f t="shared" si="11"/>
        <v>-40765.31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689454</v>
      </c>
      <c r="C50" s="41">
        <f>IF(C18+C29+C42+C51&lt;0,0,C18+C29+C51)</f>
        <v>520499.98000000004</v>
      </c>
      <c r="D50" s="41">
        <f>IF(D18+D29+D42+D51&lt;0,0,D18+D29+D51)</f>
        <v>1651073.9500000002</v>
      </c>
      <c r="E50" s="41">
        <f>IF(E18+E29+E42+E51&lt;0,0,E18+E29+E51)</f>
        <v>1341544.0900000003</v>
      </c>
      <c r="F50" s="41">
        <f>IF(F18+F29+F42+F51&lt;0,0,F18+F29+F51)</f>
        <v>1438337.2</v>
      </c>
      <c r="G50" s="41">
        <f>IF(G18+G29+G42+G51&lt;0,0,G18+G29+G51)</f>
        <v>861828.8099999999</v>
      </c>
      <c r="H50" s="41">
        <f>IF(H18+H29+H42+H51&lt;0,0,H18+H29+H51)</f>
        <v>460267.55000000005</v>
      </c>
      <c r="I50" s="41">
        <f>IF(I18+I29+I42+I51&lt;0,0,I18+I29+I51)</f>
        <v>604414.6400000001</v>
      </c>
      <c r="J50" s="41">
        <f>IF(J18+J29+J42+J51&lt;0,0,J18+J29+J51)</f>
        <v>745876.64</v>
      </c>
      <c r="K50" s="41">
        <f>IF(K18+K29+K42+K51&lt;0,0,K18+K29+K51)</f>
        <v>924852.2199999999</v>
      </c>
      <c r="L50" s="42">
        <f>SUM(B50:K50)</f>
        <v>9238149.08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689454</v>
      </c>
      <c r="C56" s="41">
        <f aca="true" t="shared" si="12" ref="C56:J56">SUM(C57:C68)</f>
        <v>520499.98000000004</v>
      </c>
      <c r="D56" s="41">
        <f t="shared" si="12"/>
        <v>1651073.95</v>
      </c>
      <c r="E56" s="41">
        <f t="shared" si="12"/>
        <v>1341544.08</v>
      </c>
      <c r="F56" s="41">
        <f t="shared" si="12"/>
        <v>1438337.19</v>
      </c>
      <c r="G56" s="41">
        <f t="shared" si="12"/>
        <v>861828.81</v>
      </c>
      <c r="H56" s="41">
        <f t="shared" si="12"/>
        <v>460267.55</v>
      </c>
      <c r="I56" s="41">
        <f>SUM(I57:I71)</f>
        <v>604414.64</v>
      </c>
      <c r="J56" s="41">
        <f t="shared" si="12"/>
        <v>745876.64</v>
      </c>
      <c r="K56" s="41">
        <f>SUM(K57:K70)</f>
        <v>924852.21</v>
      </c>
      <c r="L56" s="46">
        <f>SUM(B56:K56)</f>
        <v>9238149.049999999</v>
      </c>
      <c r="M56" s="40"/>
    </row>
    <row r="57" spans="1:13" ht="18.75" customHeight="1">
      <c r="A57" s="47" t="s">
        <v>48</v>
      </c>
      <c r="B57" s="48">
        <v>689454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689454</v>
      </c>
      <c r="M57" s="40"/>
    </row>
    <row r="58" spans="1:12" ht="18.75" customHeight="1">
      <c r="A58" s="47" t="s">
        <v>58</v>
      </c>
      <c r="B58" s="17">
        <v>0</v>
      </c>
      <c r="C58" s="48">
        <v>455801.83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455801.83</v>
      </c>
    </row>
    <row r="59" spans="1:12" ht="18.75" customHeight="1">
      <c r="A59" s="47" t="s">
        <v>59</v>
      </c>
      <c r="B59" s="17">
        <v>0</v>
      </c>
      <c r="C59" s="48">
        <v>64698.15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64698.15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1651073.95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1651073.95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1341544.08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1341544.08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1438337.19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1438337.19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861828.81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861828.81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460267.55</v>
      </c>
      <c r="I64" s="17">
        <v>0</v>
      </c>
      <c r="J64" s="17">
        <v>0</v>
      </c>
      <c r="K64" s="17">
        <v>0</v>
      </c>
      <c r="L64" s="46">
        <f t="shared" si="13"/>
        <v>460267.55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745876.64</v>
      </c>
      <c r="K66" s="17">
        <v>0</v>
      </c>
      <c r="L66" s="46">
        <f t="shared" si="13"/>
        <v>745876.64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536044.34</v>
      </c>
      <c r="L67" s="46">
        <f t="shared" si="13"/>
        <v>536044.34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388807.87</v>
      </c>
      <c r="L68" s="46">
        <f t="shared" si="13"/>
        <v>388807.87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604414.64</v>
      </c>
      <c r="J71" s="52">
        <v>0</v>
      </c>
      <c r="K71" s="52">
        <v>0</v>
      </c>
      <c r="L71" s="51">
        <f>SUM(B71:K71)</f>
        <v>604414.64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2022-08-26T17:56:42Z</dcterms:modified>
  <cp:category/>
  <cp:version/>
  <cp:contentType/>
  <cp:contentStatus/>
</cp:coreProperties>
</file>