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<sst xmlns="http://schemas.openxmlformats.org/spreadsheetml/2006/main" count="81" uniqueCount="80">
  <si>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</si>
  <si>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</si>
  <si>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</si>
  <si>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</si>
  <si>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</si>
  <si>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</si>
  <si>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</si>
  <si>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</si>
  <si>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</si>
  <si>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</si>
  <si>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</si>
  <si>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</si>
  <si>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</si>
  <si>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</si>
  <si>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</si>
  <si>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</si>
  <si>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</si>
  <si>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</si>
  <si>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</si>
  <si>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</si>
  <si>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</si>
  <si>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</si>
  <si>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</si>
  <si>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</si>
  <si>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</si>
  <si>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</si>
  <si>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</si>
  <si>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</si>
  <si>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</si>
  <si>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</si>
  <si>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</si>
  <si>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</si>
  <si>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</si>
  <si>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</si>
  <si>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</si>
  <si>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</si>
  <si>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</si>
  <si>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</si>
  <si>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</si>
  <si>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</si>
  <si>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</si>
  <si>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</si>
  <si>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</si>
  <si>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</si>
  <si>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</si>
  <si>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</si>
  <si>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</si>
  <si>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</si>
  <si>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</si>
  <si>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</si>
  <si>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</si>
  <si>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</si>
  <si>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</si>
  <si>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</si>
  <si>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</si>
  <si>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</si>
  <si>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</si>
  <si>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</si>
  <si>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</si>
  <si>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</si>
  <si>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</si>
  <si>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</si>
  <si>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</si>
  <si>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</si>
  <si>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</si>
  <si>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</si>
  <si>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</si>
  <si>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</si>
  <si>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</si>
  <si>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</si>
  <si>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</si>
  <si>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</si>
  <si>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</si>
  <si>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25/08/22 - VENCIMENTO 01/09/22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</si>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</sst>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92297</v>
      </c>
      <c r="C7" s="10">
        <f>C8+C11</f>
        <v>104362</v>
      </c>
      <c r="D7" s="10">
        <f aca="true" t="shared" si="0" ref="D7:K7">D8+D11</f>
        <v>322932</v>
      </c>
      <c r="E7" s="10">
        <f t="shared" si="0"/>
        <v>251391</v>
      </c>
      <c r="F7" s="10">
        <f t="shared" si="0"/>
        <v>273160</v>
      </c>
      <c r="G7" s="10">
        <f t="shared" si="0"/>
        <v>149268</v>
      </c>
      <c r="H7" s="10">
        <f t="shared" si="0"/>
        <v>81381</v>
      </c>
      <c r="I7" s="10">
        <f t="shared" si="0"/>
        <v>120360</v>
      </c>
      <c r="J7" s="10">
        <f t="shared" si="0"/>
        <v>126414</v>
      </c>
      <c r="K7" s="10">
        <f t="shared" si="0"/>
        <v>221962</v>
      </c>
      <c r="L7" s="10">
        <f>SUM(B7:K7)</f>
        <v>1743527</v>
      </c>
      <c r="M7" s="11"/>
    </row>
    <row r="8" spans="1:13" ht="17.25" customHeight="1">
      <c r="A8" s="12" t="s">
        <v>18</v>
      </c>
      <c r="B8" s="13">
        <f>B9+B10</f>
        <v>5891</v>
      </c>
      <c r="C8" s="13">
        <f aca="true" t="shared" si="1" ref="C8:K8">C9+C10</f>
        <v>5856</v>
      </c>
      <c r="D8" s="13">
        <f t="shared" si="1"/>
        <v>18179</v>
      </c>
      <c r="E8" s="13">
        <f t="shared" si="1"/>
        <v>12396</v>
      </c>
      <c r="F8" s="13">
        <f t="shared" si="1"/>
        <v>12339</v>
      </c>
      <c r="G8" s="13">
        <f t="shared" si="1"/>
        <v>9797</v>
      </c>
      <c r="H8" s="13">
        <f t="shared" si="1"/>
        <v>4718</v>
      </c>
      <c r="I8" s="13">
        <f t="shared" si="1"/>
        <v>5313</v>
      </c>
      <c r="J8" s="13">
        <f t="shared" si="1"/>
        <v>7655</v>
      </c>
      <c r="K8" s="13">
        <f t="shared" si="1"/>
        <v>11862</v>
      </c>
      <c r="L8" s="13">
        <f>SUM(B8:K8)</f>
        <v>94006</v>
      </c>
      <c r="M8"/>
    </row>
    <row r="9" spans="1:13" ht="17.25" customHeight="1">
      <c r="A9" s="14" t="s">
        <v>19</v>
      </c>
      <c r="B9" s="15">
        <v>5891</v>
      </c>
      <c r="C9" s="15">
        <v>5856</v>
      </c>
      <c r="D9" s="15">
        <v>18179</v>
      </c>
      <c r="E9" s="15">
        <v>12396</v>
      </c>
      <c r="F9" s="15">
        <v>12339</v>
      </c>
      <c r="G9" s="15">
        <v>9797</v>
      </c>
      <c r="H9" s="15">
        <v>4676</v>
      </c>
      <c r="I9" s="15">
        <v>5313</v>
      </c>
      <c r="J9" s="15">
        <v>7655</v>
      </c>
      <c r="K9" s="15">
        <v>11862</v>
      </c>
      <c r="L9" s="13">
        <f>SUM(B9:K9)</f>
        <v>93964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42</v>
      </c>
      <c r="I10" s="15">
        <v>0</v>
      </c>
      <c r="J10" s="15">
        <v>0</v>
      </c>
      <c r="K10" s="15">
        <v>0</v>
      </c>
      <c r="L10" s="13">
        <f>SUM(B10:K10)</f>
        <v>42</v>
      </c>
      <c r="M10"/>
    </row>
    <row r="11" spans="1:13" ht="17.25" customHeight="1">
      <c r="A11" s="12" t="s">
        <v>21</v>
      </c>
      <c r="B11" s="15">
        <v>86406</v>
      </c>
      <c r="C11" s="15">
        <v>98506</v>
      </c>
      <c r="D11" s="15">
        <v>304753</v>
      </c>
      <c r="E11" s="15">
        <v>238995</v>
      </c>
      <c r="F11" s="15">
        <v>260821</v>
      </c>
      <c r="G11" s="15">
        <v>139471</v>
      </c>
      <c r="H11" s="15">
        <v>76663</v>
      </c>
      <c r="I11" s="15">
        <v>115047</v>
      </c>
      <c r="J11" s="15">
        <v>118759</v>
      </c>
      <c r="K11" s="15">
        <v>210100</v>
      </c>
      <c r="L11" s="13">
        <f>SUM(B11:K11)</f>
        <v>1649521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1.238945861726891</v>
      </c>
      <c r="C16" s="22">
        <v>1.249780539371491</v>
      </c>
      <c r="D16" s="22">
        <v>1.070922597441985</v>
      </c>
      <c r="E16" s="22">
        <v>1.112259378325124</v>
      </c>
      <c r="F16" s="22">
        <v>1.215864765981286</v>
      </c>
      <c r="G16" s="22">
        <v>1.21762138786256</v>
      </c>
      <c r="H16" s="22">
        <v>1.098811742760225</v>
      </c>
      <c r="I16" s="22">
        <v>1.189792053298135</v>
      </c>
      <c r="J16" s="22">
        <v>1.275165883490162</v>
      </c>
      <c r="K16" s="22">
        <v>1.124547814895331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824541.05</v>
      </c>
      <c r="C18" s="25">
        <f aca="true" t="shared" si="2" ref="C18:K18">SUM(C19:C26)</f>
        <v>549056.9200000002</v>
      </c>
      <c r="D18" s="25">
        <f t="shared" si="2"/>
        <v>1745473.3100000003</v>
      </c>
      <c r="E18" s="25">
        <f t="shared" si="2"/>
        <v>1421764.51</v>
      </c>
      <c r="F18" s="25">
        <f t="shared" si="2"/>
        <v>1508377.39</v>
      </c>
      <c r="G18" s="25">
        <f t="shared" si="2"/>
        <v>908919.56</v>
      </c>
      <c r="H18" s="25">
        <f t="shared" si="2"/>
        <v>494305.11</v>
      </c>
      <c r="I18" s="25">
        <f t="shared" si="2"/>
        <v>643837.7200000001</v>
      </c>
      <c r="J18" s="25">
        <f t="shared" si="2"/>
        <v>785607.87</v>
      </c>
      <c r="K18" s="25">
        <f t="shared" si="2"/>
        <v>992202.81</v>
      </c>
      <c r="L18" s="25">
        <f>SUM(B18:K18)</f>
        <v>9874086.25</v>
      </c>
      <c r="M18"/>
    </row>
    <row r="19" spans="1:13" ht="17.25" customHeight="1">
      <c r="A19" s="26" t="s">
        <v>24</v>
      </c>
      <c r="B19" s="60">
        <f>ROUND((B13+B14)*B7,2)</f>
        <v>660754.22</v>
      </c>
      <c r="C19" s="60">
        <f aca="true" t="shared" si="3" ref="C19:K19">ROUND((C13+C14)*C7,2)</f>
        <v>428259.9</v>
      </c>
      <c r="D19" s="60">
        <f t="shared" si="3"/>
        <v>1577199.89</v>
      </c>
      <c r="E19" s="60">
        <f t="shared" si="3"/>
        <v>1243681.56</v>
      </c>
      <c r="F19" s="60">
        <f t="shared" si="3"/>
        <v>1194036.99</v>
      </c>
      <c r="G19" s="60">
        <f t="shared" si="3"/>
        <v>717441.72</v>
      </c>
      <c r="H19" s="60">
        <f t="shared" si="3"/>
        <v>430863.57</v>
      </c>
      <c r="I19" s="60">
        <f t="shared" si="3"/>
        <v>528332.26</v>
      </c>
      <c r="J19" s="60">
        <f t="shared" si="3"/>
        <v>597622.19</v>
      </c>
      <c r="K19" s="60">
        <f t="shared" si="3"/>
        <v>856884.3</v>
      </c>
      <c r="L19" s="33">
        <f>SUM(B19:K19)</f>
        <v>8235076.599999999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157884.49</v>
      </c>
      <c r="C20" s="33">
        <f t="shared" si="4"/>
        <v>106970.99</v>
      </c>
      <c r="D20" s="33">
        <f t="shared" si="4"/>
        <v>111859.11</v>
      </c>
      <c r="E20" s="33">
        <f t="shared" si="4"/>
        <v>139614.92</v>
      </c>
      <c r="F20" s="33">
        <f t="shared" si="4"/>
        <v>257750.52</v>
      </c>
      <c r="G20" s="33">
        <f t="shared" si="4"/>
        <v>156130.66</v>
      </c>
      <c r="H20" s="33">
        <f t="shared" si="4"/>
        <v>42574.38</v>
      </c>
      <c r="I20" s="33">
        <f t="shared" si="4"/>
        <v>100273.26</v>
      </c>
      <c r="J20" s="33">
        <f t="shared" si="4"/>
        <v>164445.24</v>
      </c>
      <c r="K20" s="33">
        <f t="shared" si="4"/>
        <v>106723.07</v>
      </c>
      <c r="L20" s="33">
        <f aca="true" t="shared" si="5" ref="L19:L26">SUM(B20:K20)</f>
        <v>1344226.6400000001</v>
      </c>
      <c r="M20"/>
    </row>
    <row r="21" spans="1:13" ht="17.25" customHeight="1">
      <c r="A21" s="27" t="s">
        <v>26</v>
      </c>
      <c r="B21" s="33">
        <v>3108.6</v>
      </c>
      <c r="C21" s="33">
        <v>11349.43</v>
      </c>
      <c r="D21" s="33">
        <v>50535.5</v>
      </c>
      <c r="E21" s="33">
        <v>33094.79</v>
      </c>
      <c r="F21" s="33">
        <v>52804.94</v>
      </c>
      <c r="G21" s="33">
        <v>34159.89</v>
      </c>
      <c r="H21" s="33">
        <v>18474.64</v>
      </c>
      <c r="I21" s="33">
        <v>12628.21</v>
      </c>
      <c r="J21" s="33">
        <v>19024.15</v>
      </c>
      <c r="K21" s="33">
        <v>23760.5</v>
      </c>
      <c r="L21" s="33">
        <f t="shared" si="5"/>
        <v>258940.65000000002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609.62</v>
      </c>
      <c r="C24" s="33">
        <v>406.41</v>
      </c>
      <c r="D24" s="33">
        <v>1289.58</v>
      </c>
      <c r="E24" s="33">
        <v>1049.9</v>
      </c>
      <c r="F24" s="33">
        <v>1115.03</v>
      </c>
      <c r="G24" s="33">
        <v>672.14</v>
      </c>
      <c r="H24" s="33">
        <v>364.73</v>
      </c>
      <c r="I24" s="33">
        <v>476.75</v>
      </c>
      <c r="J24" s="33">
        <v>580.96</v>
      </c>
      <c r="K24" s="33">
        <v>732.06</v>
      </c>
      <c r="L24" s="33">
        <f t="shared" si="5"/>
        <v>7297.18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589.49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440.82</v>
      </c>
      <c r="L25" s="33">
        <f t="shared" si="5"/>
        <v>4155.299999999999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-131559.32</v>
      </c>
      <c r="C29" s="33">
        <f t="shared" si="6"/>
        <v>-28026.31</v>
      </c>
      <c r="D29" s="33">
        <f t="shared" si="6"/>
        <v>-87158.47</v>
      </c>
      <c r="E29" s="33">
        <f t="shared" si="6"/>
        <v>-65899.1499999999</v>
      </c>
      <c r="F29" s="33">
        <f t="shared" si="6"/>
        <v>-60491.869999999995</v>
      </c>
      <c r="G29" s="33">
        <f t="shared" si="6"/>
        <v>-46844.350000000006</v>
      </c>
      <c r="H29" s="33">
        <f t="shared" si="6"/>
        <v>-32087.120000000003</v>
      </c>
      <c r="I29" s="33">
        <f t="shared" si="6"/>
        <v>-36148.11</v>
      </c>
      <c r="J29" s="33">
        <f t="shared" si="6"/>
        <v>-36912.51</v>
      </c>
      <c r="K29" s="33">
        <f t="shared" si="6"/>
        <v>-56263.54</v>
      </c>
      <c r="L29" s="33">
        <f aca="true" t="shared" si="7" ref="L29:L36">SUM(B29:K29)</f>
        <v>-581390.7499999999</v>
      </c>
      <c r="M29"/>
    </row>
    <row r="30" spans="1:13" ht="18.75" customHeight="1">
      <c r="A30" s="27" t="s">
        <v>30</v>
      </c>
      <c r="B30" s="33">
        <f>B31+B32+B33+B34</f>
        <v>-25920.4</v>
      </c>
      <c r="C30" s="33">
        <f aca="true" t="shared" si="8" ref="C30:K30">C31+C32+C33+C34</f>
        <v>-25766.4</v>
      </c>
      <c r="D30" s="33">
        <f t="shared" si="8"/>
        <v>-79987.6</v>
      </c>
      <c r="E30" s="33">
        <f t="shared" si="8"/>
        <v>-54542.4</v>
      </c>
      <c r="F30" s="33">
        <f t="shared" si="8"/>
        <v>-54291.6</v>
      </c>
      <c r="G30" s="33">
        <f t="shared" si="8"/>
        <v>-43106.8</v>
      </c>
      <c r="H30" s="33">
        <f t="shared" si="8"/>
        <v>-20574.4</v>
      </c>
      <c r="I30" s="33">
        <f t="shared" si="8"/>
        <v>-33497.06</v>
      </c>
      <c r="J30" s="33">
        <f t="shared" si="8"/>
        <v>-33682</v>
      </c>
      <c r="K30" s="33">
        <f t="shared" si="8"/>
        <v>-52192.8</v>
      </c>
      <c r="L30" s="33">
        <f t="shared" si="7"/>
        <v>-423561.46</v>
      </c>
      <c r="M30"/>
    </row>
    <row r="31" spans="1:13" s="36" customFormat="1" ht="18.75" customHeight="1">
      <c r="A31" s="34" t="s">
        <v>55</v>
      </c>
      <c r="B31" s="33">
        <f>-ROUND((B9)*$E$3,2)</f>
        <v>-25920.4</v>
      </c>
      <c r="C31" s="33">
        <f aca="true" t="shared" si="9" ref="C31:K31">-ROUND((C9)*$E$3,2)</f>
        <v>-25766.4</v>
      </c>
      <c r="D31" s="33">
        <f t="shared" si="9"/>
        <v>-79987.6</v>
      </c>
      <c r="E31" s="33">
        <f t="shared" si="9"/>
        <v>-54542.4</v>
      </c>
      <c r="F31" s="33">
        <f t="shared" si="9"/>
        <v>-54291.6</v>
      </c>
      <c r="G31" s="33">
        <f t="shared" si="9"/>
        <v>-43106.8</v>
      </c>
      <c r="H31" s="33">
        <f t="shared" si="9"/>
        <v>-20574.4</v>
      </c>
      <c r="I31" s="33">
        <f t="shared" si="9"/>
        <v>-23377.2</v>
      </c>
      <c r="J31" s="33">
        <f t="shared" si="9"/>
        <v>-33682</v>
      </c>
      <c r="K31" s="33">
        <f t="shared" si="9"/>
        <v>-52192.8</v>
      </c>
      <c r="L31" s="33">
        <f t="shared" si="7"/>
        <v>-413441.60000000003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-10119.86</v>
      </c>
      <c r="J34" s="17">
        <v>0</v>
      </c>
      <c r="K34" s="17">
        <v>0</v>
      </c>
      <c r="L34" s="33">
        <f t="shared" si="7"/>
        <v>-10119.86</v>
      </c>
      <c r="M34"/>
    </row>
    <row r="35" spans="1:13" s="36" customFormat="1" ht="18.75" customHeight="1">
      <c r="A35" s="27" t="s">
        <v>34</v>
      </c>
      <c r="B35" s="38">
        <f>SUM(B36:B47)</f>
        <v>-105638.92</v>
      </c>
      <c r="C35" s="38">
        <f aca="true" t="shared" si="10" ref="C35:K35">SUM(C36:C47)</f>
        <v>-2259.91</v>
      </c>
      <c r="D35" s="38">
        <f t="shared" si="10"/>
        <v>-7170.87</v>
      </c>
      <c r="E35" s="38">
        <f t="shared" si="10"/>
        <v>-11356.749999999907</v>
      </c>
      <c r="F35" s="38">
        <f t="shared" si="10"/>
        <v>-6200.27</v>
      </c>
      <c r="G35" s="38">
        <f t="shared" si="10"/>
        <v>-3737.55</v>
      </c>
      <c r="H35" s="38">
        <f t="shared" si="10"/>
        <v>-11512.720000000001</v>
      </c>
      <c r="I35" s="38">
        <f t="shared" si="10"/>
        <v>-2651.05</v>
      </c>
      <c r="J35" s="38">
        <f t="shared" si="10"/>
        <v>-3230.51</v>
      </c>
      <c r="K35" s="38">
        <f t="shared" si="10"/>
        <v>-4070.74</v>
      </c>
      <c r="L35" s="33">
        <f t="shared" si="7"/>
        <v>-157829.2899999999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1557000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72</v>
      </c>
      <c r="B46" s="17">
        <v>-3389.87</v>
      </c>
      <c r="C46" s="17">
        <v>-2259.91</v>
      </c>
      <c r="D46" s="17">
        <v>-7170.87</v>
      </c>
      <c r="E46" s="17">
        <v>-5838.1</v>
      </c>
      <c r="F46" s="17">
        <v>-6200.27</v>
      </c>
      <c r="G46" s="17">
        <v>-3737.55</v>
      </c>
      <c r="H46" s="17">
        <v>-2028.13</v>
      </c>
      <c r="I46" s="17">
        <v>-2651.05</v>
      </c>
      <c r="J46" s="17">
        <v>-3230.51</v>
      </c>
      <c r="K46" s="17">
        <v>-4070.74</v>
      </c>
      <c r="L46" s="30">
        <f t="shared" si="11"/>
        <v>-40577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692981.73</v>
      </c>
      <c r="C50" s="41">
        <f>IF(C18+C29+C42+C51&lt;0,0,C18+C29+C51)</f>
        <v>521030.61000000016</v>
      </c>
      <c r="D50" s="41">
        <f>IF(D18+D29+D42+D51&lt;0,0,D18+D29+D51)</f>
        <v>1658314.8400000003</v>
      </c>
      <c r="E50" s="41">
        <f>IF(E18+E29+E42+E51&lt;0,0,E18+E29+E51)</f>
        <v>1355865.36</v>
      </c>
      <c r="F50" s="41">
        <f>IF(F18+F29+F42+F51&lt;0,0,F18+F29+F51)</f>
        <v>1447885.52</v>
      </c>
      <c r="G50" s="41">
        <f>IF(G18+G29+G42+G51&lt;0,0,G18+G29+G51)</f>
        <v>862075.2100000001</v>
      </c>
      <c r="H50" s="41">
        <f>IF(H18+H29+H42+H51&lt;0,0,H18+H29+H51)</f>
        <v>462217.99</v>
      </c>
      <c r="I50" s="41">
        <f>IF(I18+I29+I42+I51&lt;0,0,I18+I29+I51)</f>
        <v>607689.6100000001</v>
      </c>
      <c r="J50" s="41">
        <f>IF(J18+J29+J42+J51&lt;0,0,J18+J29+J51)</f>
        <v>748695.36</v>
      </c>
      <c r="K50" s="41">
        <f>IF(K18+K29+K42+K51&lt;0,0,K18+K29+K51)</f>
        <v>935939.27</v>
      </c>
      <c r="L50" s="42">
        <f>SUM(B50:K50)</f>
        <v>9292695.500000002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692981.73</v>
      </c>
      <c r="C56" s="41">
        <f aca="true" t="shared" si="12" ref="C56:J56">SUM(C57:C68)</f>
        <v>521030.62</v>
      </c>
      <c r="D56" s="41">
        <f t="shared" si="12"/>
        <v>1658314.84</v>
      </c>
      <c r="E56" s="41">
        <f t="shared" si="12"/>
        <v>1355865.36</v>
      </c>
      <c r="F56" s="41">
        <f t="shared" si="12"/>
        <v>1447885.52</v>
      </c>
      <c r="G56" s="41">
        <f t="shared" si="12"/>
        <v>862075.21</v>
      </c>
      <c r="H56" s="41">
        <f t="shared" si="12"/>
        <v>462217.98</v>
      </c>
      <c r="I56" s="41">
        <f>SUM(I57:I71)</f>
        <v>607689.61</v>
      </c>
      <c r="J56" s="41">
        <f t="shared" si="12"/>
        <v>748695.36</v>
      </c>
      <c r="K56" s="41">
        <f>SUM(K57:K70)</f>
        <v>935939.27</v>
      </c>
      <c r="L56" s="46">
        <f>SUM(B56:K56)</f>
        <v>9292695.5</v>
      </c>
      <c r="M56" s="40"/>
    </row>
    <row r="57" spans="1:13" ht="18.75" customHeight="1">
      <c r="A57" s="47" t="s">
        <v>48</v>
      </c>
      <c r="B57" s="48">
        <v>692981.73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692981.73</v>
      </c>
      <c r="M57" s="40"/>
    </row>
    <row r="58" spans="1:12" ht="18.75" customHeight="1">
      <c r="A58" s="47" t="s">
        <v>58</v>
      </c>
      <c r="B58" s="17">
        <v>0</v>
      </c>
      <c r="C58" s="48">
        <v>455589.17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455589.17</v>
      </c>
    </row>
    <row r="59" spans="1:12" ht="18.75" customHeight="1">
      <c r="A59" s="47" t="s">
        <v>59</v>
      </c>
      <c r="B59" s="17">
        <v>0</v>
      </c>
      <c r="C59" s="48">
        <v>65441.45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65441.45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1658314.84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1658314.84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1355865.36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1355865.36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1447885.52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1447885.52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862075.21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862075.21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462217.98</v>
      </c>
      <c r="I64" s="17">
        <v>0</v>
      </c>
      <c r="J64" s="17">
        <v>0</v>
      </c>
      <c r="K64" s="17">
        <v>0</v>
      </c>
      <c r="L64" s="46">
        <f t="shared" si="13"/>
        <v>462217.98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748695.36</v>
      </c>
      <c r="K66" s="17">
        <v>0</v>
      </c>
      <c r="L66" s="46">
        <f t="shared" si="13"/>
        <v>748695.36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539194.61</v>
      </c>
      <c r="L67" s="46">
        <f t="shared" si="13"/>
        <v>539194.61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396744.66</v>
      </c>
      <c r="L68" s="46">
        <f t="shared" si="13"/>
        <v>396744.66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607689.61</v>
      </c>
      <c r="J71" s="52">
        <v>0</v>
      </c>
      <c r="K71" s="52">
        <v>0</v>
      </c>
      <c r="L71" s="51">
        <f>SUM(B71:K71)</f>
        <v>607689.61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2022-08-31T19:01:33Z</dcterms:modified>
  <cp:category/>
  <cp:version/>
  <cp:contentType/>
  <cp:contentStatus/>
</cp:coreProperties>
</file>