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<sst xmlns="http://schemas.openxmlformats.org/spreadsheetml/2006/main" count="82" uniqueCount="81">
  <si>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</si>
  <si>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</si>
  <si>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</si>
  <si>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</si>
  <si>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</si>
  <si>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</si>
  <si>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</si>
  <si>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</si>
  <si>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</si>
  <si>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</si>
  <si>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</si>
  <si>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</si>
  <si>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</si>
  <si>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</si>
  <si>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</si>
  <si>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</si>
  <si>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</si>
  <si>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</si>
  <si>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</si>
  <si>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</si>
  <si>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</si>
  <si>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</si>
  <si>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</si>
  <si>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</si>
  <si>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</si>
  <si>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</si>
  <si>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</si>
  <si>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</si>
  <si>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</si>
  <si>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</si>
  <si>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</si>
  <si>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</si>
  <si>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</si>
  <si>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</si>
  <si>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</si>
  <si>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</si>
  <si>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</si>
  <si>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</si>
  <si>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</si>
  <si>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</si>
  <si>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</si>
  <si>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</si>
  <si>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</si>
  <si>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</si>
  <si>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</si>
  <si>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</si>
  <si>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</si>
  <si>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</si>
  <si>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</si>
  <si>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</si>
  <si>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</si>
  <si>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</si>
  <si>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</si>
  <si>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</si>
  <si>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</si>
  <si>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</si>
  <si>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</si>
  <si>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</si>
  <si>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</si>
  <si>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</si>
  <si>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</si>
  <si>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</si>
  <si>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</si>
  <si>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</si>
  <si>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</si>
  <si>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</si>
  <si>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</si>
  <si>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</si>
  <si>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</si>
  <si>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</si>
  <si>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</si>
  <si>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</si>
  <si>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29/08/22 - VENCIMENTO 05/09/22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</si>
  <si>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</si>
  <si>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</si>
  <si>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</si>
  <si>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</si>
  <si>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</si>
  <si>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</si>
  <si>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Nota: (1) Revisões esporádicas de passageiros transportados em eventos, de ar condicionado e de fator de transição, período de 12 a 25/11/21, Fórmula 1, e de 14 a 28/04/22, Carnaval.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</si>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</sst>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84518</v>
      </c>
      <c r="C7" s="10">
        <f>C8+C11</f>
        <v>99195</v>
      </c>
      <c r="D7" s="10">
        <f aca="true" t="shared" si="0" ref="D7:K7">D8+D11</f>
        <v>296283</v>
      </c>
      <c r="E7" s="10">
        <f t="shared" si="0"/>
        <v>230115</v>
      </c>
      <c r="F7" s="10">
        <f t="shared" si="0"/>
        <v>244140</v>
      </c>
      <c r="G7" s="10">
        <f t="shared" si="0"/>
        <v>138422</v>
      </c>
      <c r="H7" s="10">
        <f t="shared" si="0"/>
        <v>74193</v>
      </c>
      <c r="I7" s="10">
        <f t="shared" si="0"/>
        <v>106172</v>
      </c>
      <c r="J7" s="10">
        <f t="shared" si="0"/>
        <v>117094</v>
      </c>
      <c r="K7" s="10">
        <f t="shared" si="0"/>
        <v>205228</v>
      </c>
      <c r="L7" s="10">
        <f>SUM(B7:K7)</f>
        <v>1595360</v>
      </c>
      <c r="M7" s="11"/>
    </row>
    <row r="8" spans="1:13" ht="17.25" customHeight="1">
      <c r="A8" s="12" t="s">
        <v>18</v>
      </c>
      <c r="B8" s="13">
        <f>B9+B10</f>
        <v>5791</v>
      </c>
      <c r="C8" s="13">
        <f aca="true" t="shared" si="1" ref="C8:K8">C9+C10</f>
        <v>5924</v>
      </c>
      <c r="D8" s="13">
        <f t="shared" si="1"/>
        <v>18531</v>
      </c>
      <c r="E8" s="13">
        <f t="shared" si="1"/>
        <v>12540</v>
      </c>
      <c r="F8" s="13">
        <f t="shared" si="1"/>
        <v>12522</v>
      </c>
      <c r="G8" s="13">
        <f t="shared" si="1"/>
        <v>9145</v>
      </c>
      <c r="H8" s="13">
        <f t="shared" si="1"/>
        <v>4680</v>
      </c>
      <c r="I8" s="13">
        <f t="shared" si="1"/>
        <v>5129</v>
      </c>
      <c r="J8" s="13">
        <f t="shared" si="1"/>
        <v>7115</v>
      </c>
      <c r="K8" s="13">
        <f t="shared" si="1"/>
        <v>11336</v>
      </c>
      <c r="L8" s="13">
        <f>SUM(B8:K8)</f>
        <v>92713</v>
      </c>
      <c r="M8"/>
    </row>
    <row r="9" spans="1:13" ht="17.25" customHeight="1">
      <c r="A9" s="14" t="s">
        <v>19</v>
      </c>
      <c r="B9" s="15">
        <v>5788</v>
      </c>
      <c r="C9" s="15">
        <v>5924</v>
      </c>
      <c r="D9" s="15">
        <v>18531</v>
      </c>
      <c r="E9" s="15">
        <v>12540</v>
      </c>
      <c r="F9" s="15">
        <v>12522</v>
      </c>
      <c r="G9" s="15">
        <v>9145</v>
      </c>
      <c r="H9" s="15">
        <v>4654</v>
      </c>
      <c r="I9" s="15">
        <v>5129</v>
      </c>
      <c r="J9" s="15">
        <v>7115</v>
      </c>
      <c r="K9" s="15">
        <v>11336</v>
      </c>
      <c r="L9" s="13">
        <f>SUM(B9:K9)</f>
        <v>92684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26</v>
      </c>
      <c r="I10" s="15">
        <v>0</v>
      </c>
      <c r="J10" s="15">
        <v>0</v>
      </c>
      <c r="K10" s="15">
        <v>0</v>
      </c>
      <c r="L10" s="13">
        <f>SUM(B10:K10)</f>
        <v>29</v>
      </c>
      <c r="M10"/>
    </row>
    <row r="11" spans="1:13" ht="17.25" customHeight="1">
      <c r="A11" s="12" t="s">
        <v>21</v>
      </c>
      <c r="B11" s="15">
        <v>78727</v>
      </c>
      <c r="C11" s="15">
        <v>93271</v>
      </c>
      <c r="D11" s="15">
        <v>277752</v>
      </c>
      <c r="E11" s="15">
        <v>217575</v>
      </c>
      <c r="F11" s="15">
        <v>231618</v>
      </c>
      <c r="G11" s="15">
        <v>129277</v>
      </c>
      <c r="H11" s="15">
        <v>69513</v>
      </c>
      <c r="I11" s="15">
        <v>101043</v>
      </c>
      <c r="J11" s="15">
        <v>109979</v>
      </c>
      <c r="K11" s="15">
        <v>193892</v>
      </c>
      <c r="L11" s="13">
        <f>SUM(B11:K11)</f>
        <v>1502647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1.329654372335922</v>
      </c>
      <c r="C16" s="22">
        <v>1.288580341243153</v>
      </c>
      <c r="D16" s="22">
        <v>1.140520926026753</v>
      </c>
      <c r="E16" s="22">
        <v>1.180039939663808</v>
      </c>
      <c r="F16" s="22">
        <v>1.323460676579041</v>
      </c>
      <c r="G16" s="22">
        <v>1.283368258968697</v>
      </c>
      <c r="H16" s="22">
        <v>1.17782777710707</v>
      </c>
      <c r="I16" s="22">
        <v>1.302546214767319</v>
      </c>
      <c r="J16" s="22">
        <v>1.355078910335139</v>
      </c>
      <c r="K16" s="22">
        <v>1.182319962066637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810601.26</v>
      </c>
      <c r="C18" s="25">
        <f aca="true" t="shared" si="2" ref="C18:K18">SUM(C19:C26)</f>
        <v>538221.04</v>
      </c>
      <c r="D18" s="25">
        <f t="shared" si="2"/>
        <v>1706010.4000000001</v>
      </c>
      <c r="E18" s="25">
        <f t="shared" si="2"/>
        <v>1381779.86</v>
      </c>
      <c r="F18" s="25">
        <f t="shared" si="2"/>
        <v>1469735.62</v>
      </c>
      <c r="G18" s="25">
        <f t="shared" si="2"/>
        <v>888840.1900000001</v>
      </c>
      <c r="H18" s="25">
        <f t="shared" si="2"/>
        <v>483833.36</v>
      </c>
      <c r="I18" s="25">
        <f t="shared" si="2"/>
        <v>622481.1600000001</v>
      </c>
      <c r="J18" s="25">
        <f t="shared" si="2"/>
        <v>773599.3200000002</v>
      </c>
      <c r="K18" s="25">
        <f t="shared" si="2"/>
        <v>965061.5899999999</v>
      </c>
      <c r="L18" s="25">
        <f>SUM(B18:K18)</f>
        <v>9640163.8</v>
      </c>
      <c r="M18"/>
    </row>
    <row r="19" spans="1:13" ht="17.25" customHeight="1">
      <c r="A19" s="26" t="s">
        <v>24</v>
      </c>
      <c r="B19" s="61">
        <f>ROUND((B13+B14)*B7,2)</f>
        <v>605064.36</v>
      </c>
      <c r="C19" s="61">
        <f aca="true" t="shared" si="3" ref="C19:K19">ROUND((C13+C14)*C7,2)</f>
        <v>407056.6</v>
      </c>
      <c r="D19" s="61">
        <f t="shared" si="3"/>
        <v>1447046.17</v>
      </c>
      <c r="E19" s="61">
        <f t="shared" si="3"/>
        <v>1138424.93</v>
      </c>
      <c r="F19" s="61">
        <f t="shared" si="3"/>
        <v>1067184.77</v>
      </c>
      <c r="G19" s="61">
        <f t="shared" si="3"/>
        <v>665311.5</v>
      </c>
      <c r="H19" s="61">
        <f t="shared" si="3"/>
        <v>392807.42</v>
      </c>
      <c r="I19" s="61">
        <f t="shared" si="3"/>
        <v>466052.61</v>
      </c>
      <c r="J19" s="61">
        <f t="shared" si="3"/>
        <v>553561.89</v>
      </c>
      <c r="K19" s="61">
        <f t="shared" si="3"/>
        <v>792282.69</v>
      </c>
      <c r="L19" s="33">
        <f>SUM(B19:K19)</f>
        <v>7534792.9399999995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199462.11</v>
      </c>
      <c r="C20" s="33">
        <f t="shared" si="4"/>
        <v>117468.53</v>
      </c>
      <c r="D20" s="33">
        <f t="shared" si="4"/>
        <v>203340.27</v>
      </c>
      <c r="E20" s="33">
        <f t="shared" si="4"/>
        <v>204961.96</v>
      </c>
      <c r="F20" s="33">
        <f t="shared" si="4"/>
        <v>345192.31</v>
      </c>
      <c r="G20" s="33">
        <f t="shared" si="4"/>
        <v>188528.16</v>
      </c>
      <c r="H20" s="33">
        <f t="shared" si="4"/>
        <v>69852.07</v>
      </c>
      <c r="I20" s="33">
        <f t="shared" si="4"/>
        <v>141002.45</v>
      </c>
      <c r="J20" s="33">
        <f t="shared" si="4"/>
        <v>196558.15</v>
      </c>
      <c r="K20" s="33">
        <f t="shared" si="4"/>
        <v>144448.95</v>
      </c>
      <c r="L20" s="33">
        <f aca="true" t="shared" si="5" ref="L19:L26">SUM(B20:K20)</f>
        <v>1810814.9599999997</v>
      </c>
      <c r="M20"/>
    </row>
    <row r="21" spans="1:13" ht="17.25" customHeight="1">
      <c r="A21" s="27" t="s">
        <v>26</v>
      </c>
      <c r="B21" s="33">
        <v>3275.84</v>
      </c>
      <c r="C21" s="33">
        <v>11216.7</v>
      </c>
      <c r="D21" s="33">
        <v>49739.94</v>
      </c>
      <c r="E21" s="33">
        <v>33022.34</v>
      </c>
      <c r="F21" s="33">
        <v>53573.6</v>
      </c>
      <c r="G21" s="33">
        <v>33810.63</v>
      </c>
      <c r="H21" s="33">
        <v>18778.75</v>
      </c>
      <c r="I21" s="33">
        <v>12827.32</v>
      </c>
      <c r="J21" s="33">
        <v>18957.78</v>
      </c>
      <c r="K21" s="33">
        <v>23495.01</v>
      </c>
      <c r="L21" s="33">
        <f t="shared" si="5"/>
        <v>258697.91000000003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614.83</v>
      </c>
      <c r="C24" s="33">
        <v>409.02</v>
      </c>
      <c r="D24" s="33">
        <v>1294.79</v>
      </c>
      <c r="E24" s="33">
        <v>1047.29</v>
      </c>
      <c r="F24" s="33">
        <v>1115.03</v>
      </c>
      <c r="G24" s="33">
        <v>674.75</v>
      </c>
      <c r="H24" s="33">
        <v>367.33</v>
      </c>
      <c r="I24" s="33">
        <v>471.54</v>
      </c>
      <c r="J24" s="33">
        <v>586.17</v>
      </c>
      <c r="K24" s="33">
        <v>732.06</v>
      </c>
      <c r="L24" s="33">
        <f t="shared" si="5"/>
        <v>7312.8099999999995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589.49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4155.299999999999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-131135.09</v>
      </c>
      <c r="C29" s="33">
        <f t="shared" si="6"/>
        <v>-28340</v>
      </c>
      <c r="D29" s="33">
        <f t="shared" si="6"/>
        <v>-93682.41</v>
      </c>
      <c r="E29" s="33">
        <f t="shared" si="6"/>
        <v>-66518.2699999999</v>
      </c>
      <c r="F29" s="33">
        <f t="shared" si="6"/>
        <v>-61297.07000000001</v>
      </c>
      <c r="G29" s="33">
        <f t="shared" si="6"/>
        <v>-43990.03</v>
      </c>
      <c r="H29" s="33">
        <f t="shared" si="6"/>
        <v>-28753.84</v>
      </c>
      <c r="I29" s="33">
        <f t="shared" si="6"/>
        <v>-514684.13</v>
      </c>
      <c r="J29" s="33">
        <f t="shared" si="6"/>
        <v>-34565.49</v>
      </c>
      <c r="K29" s="33">
        <f t="shared" si="6"/>
        <v>-53949.14</v>
      </c>
      <c r="L29" s="33">
        <f aca="true" t="shared" si="7" ref="L29:L36">SUM(B29:K29)</f>
        <v>-1056915.4699999997</v>
      </c>
      <c r="M29"/>
    </row>
    <row r="30" spans="1:13" ht="18.75" customHeight="1">
      <c r="A30" s="27" t="s">
        <v>30</v>
      </c>
      <c r="B30" s="33">
        <f>B31+B32+B33+B34</f>
        <v>-25467.2</v>
      </c>
      <c r="C30" s="33">
        <f aca="true" t="shared" si="8" ref="C30:K30">C31+C32+C33+C34</f>
        <v>-26065.6</v>
      </c>
      <c r="D30" s="33">
        <f t="shared" si="8"/>
        <v>-81536.4</v>
      </c>
      <c r="E30" s="33">
        <f t="shared" si="8"/>
        <v>-55176</v>
      </c>
      <c r="F30" s="33">
        <f t="shared" si="8"/>
        <v>-55096.8</v>
      </c>
      <c r="G30" s="33">
        <f t="shared" si="8"/>
        <v>-40238</v>
      </c>
      <c r="H30" s="33">
        <f t="shared" si="8"/>
        <v>-20477.6</v>
      </c>
      <c r="I30" s="33">
        <f t="shared" si="8"/>
        <v>-35062.05</v>
      </c>
      <c r="J30" s="33">
        <f t="shared" si="8"/>
        <v>-31306</v>
      </c>
      <c r="K30" s="33">
        <f t="shared" si="8"/>
        <v>-49878.4</v>
      </c>
      <c r="L30" s="33">
        <f t="shared" si="7"/>
        <v>-420304.05</v>
      </c>
      <c r="M30"/>
    </row>
    <row r="31" spans="1:13" s="36" customFormat="1" ht="18.75" customHeight="1">
      <c r="A31" s="34" t="s">
        <v>54</v>
      </c>
      <c r="B31" s="33">
        <f>-ROUND((B9)*$E$3,2)</f>
        <v>-25467.2</v>
      </c>
      <c r="C31" s="33">
        <f aca="true" t="shared" si="9" ref="C31:K31">-ROUND((C9)*$E$3,2)</f>
        <v>-26065.6</v>
      </c>
      <c r="D31" s="33">
        <f t="shared" si="9"/>
        <v>-81536.4</v>
      </c>
      <c r="E31" s="33">
        <f t="shared" si="9"/>
        <v>-55176</v>
      </c>
      <c r="F31" s="33">
        <f t="shared" si="9"/>
        <v>-55096.8</v>
      </c>
      <c r="G31" s="33">
        <f t="shared" si="9"/>
        <v>-40238</v>
      </c>
      <c r="H31" s="33">
        <f t="shared" si="9"/>
        <v>-20477.6</v>
      </c>
      <c r="I31" s="33">
        <f t="shared" si="9"/>
        <v>-22567.6</v>
      </c>
      <c r="J31" s="33">
        <f t="shared" si="9"/>
        <v>-31306</v>
      </c>
      <c r="K31" s="33">
        <f t="shared" si="9"/>
        <v>-49878.4</v>
      </c>
      <c r="L31" s="33">
        <f t="shared" si="7"/>
        <v>-407809.6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-12494.45</v>
      </c>
      <c r="J34" s="17">
        <v>0</v>
      </c>
      <c r="K34" s="17">
        <v>0</v>
      </c>
      <c r="L34" s="33">
        <f t="shared" si="7"/>
        <v>-12494.45</v>
      </c>
      <c r="M34"/>
    </row>
    <row r="35" spans="1:13" s="36" customFormat="1" ht="18.75" customHeight="1">
      <c r="A35" s="27" t="s">
        <v>34</v>
      </c>
      <c r="B35" s="38">
        <f>SUM(B36:B47)</f>
        <v>-105667.89</v>
      </c>
      <c r="C35" s="38">
        <f aca="true" t="shared" si="10" ref="C35:K35">SUM(C36:C47)</f>
        <v>-2274.4</v>
      </c>
      <c r="D35" s="38">
        <f t="shared" si="10"/>
        <v>-7199.85</v>
      </c>
      <c r="E35" s="38">
        <f t="shared" si="10"/>
        <v>-11342.269999999906</v>
      </c>
      <c r="F35" s="38">
        <f t="shared" si="10"/>
        <v>-6200.27</v>
      </c>
      <c r="G35" s="38">
        <f t="shared" si="10"/>
        <v>-3752.03</v>
      </c>
      <c r="H35" s="38">
        <f t="shared" si="10"/>
        <v>-8354.54</v>
      </c>
      <c r="I35" s="38">
        <f t="shared" si="10"/>
        <v>-479622.08</v>
      </c>
      <c r="J35" s="38">
        <f t="shared" si="10"/>
        <v>-3259.49</v>
      </c>
      <c r="K35" s="38">
        <f t="shared" si="10"/>
        <v>-4070.74</v>
      </c>
      <c r="L35" s="33">
        <f t="shared" si="7"/>
        <v>-631743.5599999999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33">
        <v>1080000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1080000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33">
        <v>-1080000</v>
      </c>
      <c r="F45" s="17">
        <v>0</v>
      </c>
      <c r="G45" s="17">
        <v>0</v>
      </c>
      <c r="H45" s="17">
        <v>0</v>
      </c>
      <c r="I45" s="33">
        <v>-477000</v>
      </c>
      <c r="J45" s="17">
        <v>0</v>
      </c>
      <c r="K45" s="17">
        <v>0</v>
      </c>
      <c r="L45" s="33">
        <f>SUM(B45:K45)</f>
        <v>-1557000</v>
      </c>
    </row>
    <row r="46" spans="1:12" ht="18.75" customHeight="1">
      <c r="A46" s="37" t="s">
        <v>71</v>
      </c>
      <c r="B46" s="33">
        <v>-3418.84</v>
      </c>
      <c r="C46" s="33">
        <v>-2274.4</v>
      </c>
      <c r="D46" s="33">
        <v>-7199.85</v>
      </c>
      <c r="E46" s="33">
        <v>-5823.62</v>
      </c>
      <c r="F46" s="33">
        <v>-6200.27</v>
      </c>
      <c r="G46" s="33">
        <v>-3752.03</v>
      </c>
      <c r="H46" s="33">
        <v>-2042.61</v>
      </c>
      <c r="I46" s="33">
        <v>-2622.08</v>
      </c>
      <c r="J46" s="33">
        <v>-3259.49</v>
      </c>
      <c r="K46" s="33">
        <v>-4070.74</v>
      </c>
      <c r="L46" s="33">
        <f t="shared" si="11"/>
        <v>-40663.92999999999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80</v>
      </c>
      <c r="B48" s="17">
        <v>0</v>
      </c>
      <c r="C48" s="17">
        <v>0</v>
      </c>
      <c r="D48" s="33">
        <v>-4946.159999999999</v>
      </c>
      <c r="E48" s="17">
        <v>0</v>
      </c>
      <c r="F48" s="17">
        <v>0</v>
      </c>
      <c r="G48" s="17">
        <v>0</v>
      </c>
      <c r="H48" s="33">
        <v>78.29999999999984</v>
      </c>
      <c r="I48" s="17">
        <v>0</v>
      </c>
      <c r="J48" s="17">
        <v>0</v>
      </c>
      <c r="K48" s="17">
        <v>0</v>
      </c>
      <c r="L48" s="33">
        <f t="shared" si="11"/>
        <v>-4867.859999999999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679466.17</v>
      </c>
      <c r="C50" s="41">
        <f>IF(C18+C29+C42+C51&lt;0,0,C18+C29+C51)</f>
        <v>509881.04000000004</v>
      </c>
      <c r="D50" s="41">
        <f>IF(D18+D29+D42+D51&lt;0,0,D18+D29+D51)</f>
        <v>1612327.9900000002</v>
      </c>
      <c r="E50" s="41">
        <f>IF(E18+E29+E42+E51&lt;0,0,E18+E29+E51)</f>
        <v>1315261.5900000003</v>
      </c>
      <c r="F50" s="41">
        <f>IF(F18+F29+F42+F51&lt;0,0,F18+F29+F51)</f>
        <v>1408438.55</v>
      </c>
      <c r="G50" s="41">
        <f>IF(G18+G29+G42+G51&lt;0,0,G18+G29+G51)</f>
        <v>844850.16</v>
      </c>
      <c r="H50" s="41">
        <f>IF(H18+H29+H42+H51&lt;0,0,H18+H29+H51)</f>
        <v>455079.51999999996</v>
      </c>
      <c r="I50" s="41">
        <f>IF(I18+I29+I42+I51&lt;0,0,I18+I29+I51)</f>
        <v>0</v>
      </c>
      <c r="J50" s="41">
        <f>IF(J18+J29+J42+J51&lt;0,0,J18+J29+J51)</f>
        <v>739033.8300000002</v>
      </c>
      <c r="K50" s="41">
        <f>IF(K18+K29+K42+K51&lt;0,0,K18+K29+K51)</f>
        <v>911112.4499999998</v>
      </c>
      <c r="L50" s="42">
        <f>SUM(B50:K50)</f>
        <v>8475451.3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-241262.89</v>
      </c>
      <c r="J51" s="18">
        <v>0</v>
      </c>
      <c r="K51" s="18">
        <v>0</v>
      </c>
      <c r="L51" s="17">
        <f>SUM(C51:K51)</f>
        <v>-241262.89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-133465.85999999987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-133465.85999999987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679466.18</v>
      </c>
      <c r="C56" s="41">
        <f aca="true" t="shared" si="12" ref="C56:J56">SUM(C57:C68)</f>
        <v>509881.05000000005</v>
      </c>
      <c r="D56" s="41">
        <f t="shared" si="12"/>
        <v>1612327.99</v>
      </c>
      <c r="E56" s="41">
        <f t="shared" si="12"/>
        <v>1315261.58</v>
      </c>
      <c r="F56" s="41">
        <f t="shared" si="12"/>
        <v>1408438.55</v>
      </c>
      <c r="G56" s="41">
        <f t="shared" si="12"/>
        <v>844850.16</v>
      </c>
      <c r="H56" s="41">
        <f t="shared" si="12"/>
        <v>455079.52</v>
      </c>
      <c r="I56" s="41">
        <f>SUM(I57:I71)</f>
        <v>0</v>
      </c>
      <c r="J56" s="41">
        <f t="shared" si="12"/>
        <v>739033.83</v>
      </c>
      <c r="K56" s="41">
        <f>SUM(K57:K70)</f>
        <v>911112.45</v>
      </c>
      <c r="L56" s="46">
        <f>SUM(B56:K56)</f>
        <v>8475451.309999999</v>
      </c>
      <c r="M56" s="40"/>
    </row>
    <row r="57" spans="1:13" ht="18.75" customHeight="1">
      <c r="A57" s="47" t="s">
        <v>47</v>
      </c>
      <c r="B57" s="48">
        <v>679466.18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679466.18</v>
      </c>
      <c r="M57" s="40"/>
    </row>
    <row r="58" spans="1:12" ht="18.75" customHeight="1">
      <c r="A58" s="47" t="s">
        <v>57</v>
      </c>
      <c r="B58" s="17">
        <v>0</v>
      </c>
      <c r="C58" s="48">
        <v>445687.03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445687.03</v>
      </c>
    </row>
    <row r="59" spans="1:12" ht="18.75" customHeight="1">
      <c r="A59" s="47" t="s">
        <v>58</v>
      </c>
      <c r="B59" s="17">
        <v>0</v>
      </c>
      <c r="C59" s="48">
        <v>64194.02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64194.02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1612327.99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1612327.99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1315261.58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1315261.58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1408438.55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1408438.55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844850.16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844850.16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455079.52</v>
      </c>
      <c r="I64" s="17">
        <v>0</v>
      </c>
      <c r="J64" s="17">
        <v>0</v>
      </c>
      <c r="K64" s="17">
        <v>0</v>
      </c>
      <c r="L64" s="46">
        <f t="shared" si="13"/>
        <v>455079.52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739033.83</v>
      </c>
      <c r="K66" s="17">
        <v>0</v>
      </c>
      <c r="L66" s="46">
        <f t="shared" si="13"/>
        <v>739033.83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527534.11</v>
      </c>
      <c r="L67" s="46">
        <f t="shared" si="13"/>
        <v>527534.11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383578.34</v>
      </c>
      <c r="L68" s="46">
        <f t="shared" si="13"/>
        <v>383578.34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1">
        <f>SUM(B71:K71)</f>
        <v>0</v>
      </c>
    </row>
    <row r="72" spans="1:12" ht="18" customHeight="1">
      <c r="A72" s="52" t="s">
        <v>79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2022-09-06T12:51:38Z</dcterms:modified>
  <cp:category/>
  <cp:version/>
  <cp:contentType/>
  <cp:contentStatus/>
</cp:coreProperties>
</file>