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<sst xmlns="http://schemas.openxmlformats.org/spreadsheetml/2006/main" count="76" uniqueCount="75">
  <si>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</si>
  <si>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</si>
  <si>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</si>
  <si>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</si>
  <si>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</si>
  <si>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</si>
  <si>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</si>
  <si>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</si>
  <si>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</si>
  <si>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</si>
  <si>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</si>
  <si>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</si>
  <si>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</si>
  <si>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</si>
  <si>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</si>
  <si>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</si>
  <si>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</si>
  <si>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</si>
  <si>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</si>
  <si>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</si>
  <si>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</si>
  <si>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</si>
  <si>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</si>
  <si>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</si>
  <si>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</si>
  <si>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</si>
  <si>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</si>
  <si>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</si>
  <si>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</si>
  <si>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</si>
  <si>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</si>
  <si>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</si>
  <si>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</si>
  <si>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</si>
  <si>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</si>
  <si>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</si>
  <si>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</si>
  <si>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</si>
  <si>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</si>
  <si>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</si>
  <si>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</si>
  <si>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</si>
  <si>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</si>
  <si>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</si>
  <si>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</si>
  <si>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</si>
  <si>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</si>
  <si>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</si>
  <si>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</si>
  <si>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</si>
  <si>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</si>
  <si>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</si>
  <si>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</si>
  <si>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</si>
  <si>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</si>
  <si>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</si>
  <si>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</si>
  <si>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</si>
  <si>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</si>
  <si>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</si>
  <si>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</si>
  <si>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</si>
  <si>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</si>
  <si>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</si>
  <si>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</si>
  <si>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</si>
  <si>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13/08/22 - VENCIMENTO 19/08/22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</si>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</sst>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177260</v>
      </c>
      <c r="C7" s="47">
        <f t="shared" si="0"/>
        <v>144590</v>
      </c>
      <c r="D7" s="47">
        <f t="shared" si="0"/>
        <v>210061</v>
      </c>
      <c r="E7" s="47">
        <f t="shared" si="0"/>
        <v>100480</v>
      </c>
      <c r="F7" s="47">
        <f t="shared" si="0"/>
        <v>136699</v>
      </c>
      <c r="G7" s="47">
        <f t="shared" si="0"/>
        <v>155916</v>
      </c>
      <c r="H7" s="47">
        <f t="shared" si="0"/>
        <v>169102</v>
      </c>
      <c r="I7" s="47">
        <f t="shared" si="0"/>
        <v>217235</v>
      </c>
      <c r="J7" s="47">
        <f t="shared" si="0"/>
        <v>54384</v>
      </c>
      <c r="K7" s="47">
        <f t="shared" si="0"/>
        <v>1365727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12950</v>
      </c>
      <c r="C8" s="45">
        <f t="shared" si="1"/>
        <v>14099</v>
      </c>
      <c r="D8" s="45">
        <f t="shared" si="1"/>
        <v>15442</v>
      </c>
      <c r="E8" s="45">
        <f t="shared" si="1"/>
        <v>8865</v>
      </c>
      <c r="F8" s="45">
        <f t="shared" si="1"/>
        <v>9362</v>
      </c>
      <c r="G8" s="45">
        <f t="shared" si="1"/>
        <v>6333</v>
      </c>
      <c r="H8" s="45">
        <f t="shared" si="1"/>
        <v>5647</v>
      </c>
      <c r="I8" s="45">
        <f t="shared" si="1"/>
        <v>13749</v>
      </c>
      <c r="J8" s="45">
        <f t="shared" si="1"/>
        <v>2005</v>
      </c>
      <c r="K8" s="38">
        <f>SUM(B8:J8)</f>
        <v>88452</v>
      </c>
      <c r="L8"/>
      <c r="M8"/>
      <c r="N8"/>
    </row>
    <row r="9" spans="1:14" ht="16.5" customHeight="1">
      <c r="A9" s="22" t="s">
        <v>32</v>
      </c>
      <c r="B9" s="45">
        <v>12928</v>
      </c>
      <c r="C9" s="45">
        <v>14097</v>
      </c>
      <c r="D9" s="45">
        <v>15437</v>
      </c>
      <c r="E9" s="45">
        <v>8748</v>
      </c>
      <c r="F9" s="45">
        <v>9344</v>
      </c>
      <c r="G9" s="45">
        <v>6332</v>
      </c>
      <c r="H9" s="45">
        <v>5647</v>
      </c>
      <c r="I9" s="45">
        <v>13690</v>
      </c>
      <c r="J9" s="45">
        <v>2005</v>
      </c>
      <c r="K9" s="38">
        <f>SUM(B9:J9)</f>
        <v>88228</v>
      </c>
      <c r="L9"/>
      <c r="M9"/>
      <c r="N9"/>
    </row>
    <row r="10" spans="1:14" ht="16.5" customHeight="1">
      <c r="A10" s="22" t="s">
        <v>31</v>
      </c>
      <c r="B10" s="45">
        <v>22</v>
      </c>
      <c r="C10" s="45">
        <v>2</v>
      </c>
      <c r="D10" s="45">
        <v>5</v>
      </c>
      <c r="E10" s="45">
        <v>117</v>
      </c>
      <c r="F10" s="45">
        <v>18</v>
      </c>
      <c r="G10" s="45">
        <v>1</v>
      </c>
      <c r="H10" s="45">
        <v>0</v>
      </c>
      <c r="I10" s="45">
        <v>59</v>
      </c>
      <c r="J10" s="45">
        <v>0</v>
      </c>
      <c r="K10" s="38">
        <f>SUM(B10:J10)</f>
        <v>224</v>
      </c>
      <c r="L10"/>
      <c r="M10"/>
      <c r="N10"/>
    </row>
    <row r="11" spans="1:14" ht="16.5" customHeight="1">
      <c r="A11" s="44" t="s">
        <v>30</v>
      </c>
      <c r="B11" s="43">
        <v>164310</v>
      </c>
      <c r="C11" s="43">
        <v>130491</v>
      </c>
      <c r="D11" s="43">
        <v>194619</v>
      </c>
      <c r="E11" s="43">
        <v>91615</v>
      </c>
      <c r="F11" s="43">
        <v>127337</v>
      </c>
      <c r="G11" s="43">
        <v>149583</v>
      </c>
      <c r="H11" s="43">
        <v>163455</v>
      </c>
      <c r="I11" s="43">
        <v>203486</v>
      </c>
      <c r="J11" s="43">
        <v>52379</v>
      </c>
      <c r="K11" s="38">
        <f>SUM(B11:J11)</f>
        <v>1277275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1.140500541891773</v>
      </c>
      <c r="C16" s="39">
        <v>1.212764672971379</v>
      </c>
      <c r="D16" s="39">
        <v>1.05708161550317</v>
      </c>
      <c r="E16" s="39">
        <v>1.384730300312824</v>
      </c>
      <c r="F16" s="39">
        <v>1.060906263087713</v>
      </c>
      <c r="G16" s="39">
        <v>1.169087624499196</v>
      </c>
      <c r="H16" s="39">
        <v>1.121426054667603</v>
      </c>
      <c r="I16" s="39">
        <v>1.120208789514272</v>
      </c>
      <c r="J16" s="39">
        <v>1.026649671004086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937253.2000000001</v>
      </c>
      <c r="C18" s="36">
        <f aca="true" t="shared" si="2" ref="C18:J18">SUM(C19:C27)</f>
        <v>906079.8099999999</v>
      </c>
      <c r="D18" s="36">
        <f t="shared" si="2"/>
        <v>1260258.3299999996</v>
      </c>
      <c r="E18" s="36">
        <f t="shared" si="2"/>
        <v>685794.56</v>
      </c>
      <c r="F18" s="36">
        <f t="shared" si="2"/>
        <v>759455.53</v>
      </c>
      <c r="G18" s="36">
        <f t="shared" si="2"/>
        <v>955275.05</v>
      </c>
      <c r="H18" s="36">
        <f t="shared" si="2"/>
        <v>803114.1</v>
      </c>
      <c r="I18" s="36">
        <f t="shared" si="2"/>
        <v>1044394.7700000001</v>
      </c>
      <c r="J18" s="36">
        <f t="shared" si="2"/>
        <v>263504.58</v>
      </c>
      <c r="K18" s="36">
        <f>SUM(B18:J18)</f>
        <v>7615129.93</v>
      </c>
      <c r="L18"/>
      <c r="M18"/>
      <c r="N18"/>
    </row>
    <row r="19" spans="1:14" ht="16.5" customHeight="1">
      <c r="A19" s="35" t="s">
        <v>27</v>
      </c>
      <c r="B19" s="61">
        <f>ROUND((B13+B14)*B7,2)</f>
        <v>796092.39</v>
      </c>
      <c r="C19" s="61">
        <f aca="true" t="shared" si="3" ref="C19:J19">ROUND((C13+C14)*C7,2)</f>
        <v>713392.6</v>
      </c>
      <c r="D19" s="61">
        <f t="shared" si="3"/>
        <v>1148928.64</v>
      </c>
      <c r="E19" s="61">
        <f t="shared" si="3"/>
        <v>477822.59</v>
      </c>
      <c r="F19" s="61">
        <f t="shared" si="3"/>
        <v>687924.05</v>
      </c>
      <c r="G19" s="61">
        <f t="shared" si="3"/>
        <v>792583.39</v>
      </c>
      <c r="H19" s="61">
        <f t="shared" si="3"/>
        <v>684440.35</v>
      </c>
      <c r="I19" s="61">
        <f t="shared" si="3"/>
        <v>888165.3</v>
      </c>
      <c r="J19" s="61">
        <f t="shared" si="3"/>
        <v>251591.26</v>
      </c>
      <c r="K19" s="30">
        <f>SUM(B19:J19)</f>
        <v>6440940.569999998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111851.41</v>
      </c>
      <c r="C20" s="30">
        <f t="shared" si="4"/>
        <v>151784.74</v>
      </c>
      <c r="D20" s="30">
        <f t="shared" si="4"/>
        <v>65582.7</v>
      </c>
      <c r="E20" s="30">
        <f t="shared" si="4"/>
        <v>183832.83</v>
      </c>
      <c r="F20" s="30">
        <f t="shared" si="4"/>
        <v>41898.88</v>
      </c>
      <c r="G20" s="30">
        <f t="shared" si="4"/>
        <v>134016.04</v>
      </c>
      <c r="H20" s="30">
        <f t="shared" si="4"/>
        <v>83108.89</v>
      </c>
      <c r="I20" s="30">
        <f t="shared" si="4"/>
        <v>106765.28</v>
      </c>
      <c r="J20" s="30">
        <f t="shared" si="4"/>
        <v>6704.82</v>
      </c>
      <c r="K20" s="30">
        <f aca="true" t="shared" si="5" ref="K18:K26">SUM(B20:J20)</f>
        <v>885545.5900000001</v>
      </c>
      <c r="L20"/>
      <c r="M20"/>
      <c r="N20"/>
    </row>
    <row r="21" spans="1:14" ht="16.5" customHeight="1">
      <c r="A21" s="18" t="s">
        <v>25</v>
      </c>
      <c r="B21" s="30">
        <v>25220.33</v>
      </c>
      <c r="C21" s="30">
        <v>35239.88</v>
      </c>
      <c r="D21" s="30">
        <v>37703.42</v>
      </c>
      <c r="E21" s="30">
        <v>19076.85</v>
      </c>
      <c r="F21" s="30">
        <v>26158.01</v>
      </c>
      <c r="G21" s="30">
        <v>24874.19</v>
      </c>
      <c r="H21" s="30">
        <v>30219.67</v>
      </c>
      <c r="I21" s="30">
        <v>43463.53</v>
      </c>
      <c r="J21" s="30">
        <v>9357.54</v>
      </c>
      <c r="K21" s="30">
        <f t="shared" si="5"/>
        <v>251313.42000000004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1161.92</v>
      </c>
      <c r="C24" s="30">
        <v>1122.85</v>
      </c>
      <c r="D24" s="30">
        <v>1563.13</v>
      </c>
      <c r="E24" s="30">
        <v>851.9</v>
      </c>
      <c r="F24" s="30">
        <v>943.09</v>
      </c>
      <c r="G24" s="30">
        <v>1185.37</v>
      </c>
      <c r="H24" s="30">
        <v>995.19</v>
      </c>
      <c r="I24" s="30">
        <v>1294.79</v>
      </c>
      <c r="J24" s="30">
        <v>325.65</v>
      </c>
      <c r="K24" s="30">
        <f t="shared" si="5"/>
        <v>9443.890000000001</v>
      </c>
      <c r="L24"/>
      <c r="M24"/>
      <c r="N24"/>
    </row>
    <row r="25" spans="1:14" ht="16.5" customHeight="1">
      <c r="A25" s="62" t="s">
        <v>73</v>
      </c>
      <c r="B25" s="30">
        <v>857.63</v>
      </c>
      <c r="C25" s="30">
        <v>790.68</v>
      </c>
      <c r="D25" s="30">
        <v>949.02</v>
      </c>
      <c r="E25" s="30">
        <v>551.98</v>
      </c>
      <c r="F25" s="30">
        <v>575.75</v>
      </c>
      <c r="G25" s="30">
        <v>656.05</v>
      </c>
      <c r="H25" s="30">
        <v>662.99</v>
      </c>
      <c r="I25" s="30">
        <v>952.55</v>
      </c>
      <c r="J25" s="30">
        <v>301.83</v>
      </c>
      <c r="K25" s="30">
        <f t="shared" si="5"/>
        <v>6298.48</v>
      </c>
      <c r="L25"/>
      <c r="M25"/>
      <c r="N25"/>
    </row>
    <row r="26" spans="1:14" ht="16.5" customHeight="1">
      <c r="A26" s="62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-63344.229999999996</v>
      </c>
      <c r="C29" s="30">
        <f t="shared" si="6"/>
        <v>-68270.53</v>
      </c>
      <c r="D29" s="30">
        <f t="shared" si="6"/>
        <v>-953997.22</v>
      </c>
      <c r="E29" s="30">
        <f t="shared" si="6"/>
        <v>-43228.32</v>
      </c>
      <c r="F29" s="30">
        <f t="shared" si="6"/>
        <v>-46357.75</v>
      </c>
      <c r="G29" s="30">
        <f t="shared" si="6"/>
        <v>-34452.21</v>
      </c>
      <c r="H29" s="30">
        <f t="shared" si="6"/>
        <v>-606380.6900000001</v>
      </c>
      <c r="I29" s="30">
        <f t="shared" si="6"/>
        <v>-67435.85</v>
      </c>
      <c r="J29" s="30">
        <f t="shared" si="6"/>
        <v>-17112.43</v>
      </c>
      <c r="K29" s="30">
        <f aca="true" t="shared" si="7" ref="K29:K37">SUM(B29:J29)</f>
        <v>-1900579.2300000002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-56883.2</v>
      </c>
      <c r="C30" s="30">
        <f t="shared" si="8"/>
        <v>-62026.8</v>
      </c>
      <c r="D30" s="30">
        <f t="shared" si="8"/>
        <v>-67922.8</v>
      </c>
      <c r="E30" s="30">
        <f t="shared" si="8"/>
        <v>-38491.2</v>
      </c>
      <c r="F30" s="30">
        <f t="shared" si="8"/>
        <v>-41113.6</v>
      </c>
      <c r="G30" s="30">
        <f t="shared" si="8"/>
        <v>-27860.8</v>
      </c>
      <c r="H30" s="30">
        <f t="shared" si="8"/>
        <v>-24846.8</v>
      </c>
      <c r="I30" s="30">
        <f t="shared" si="8"/>
        <v>-60236</v>
      </c>
      <c r="J30" s="30">
        <f t="shared" si="8"/>
        <v>-8822</v>
      </c>
      <c r="K30" s="30">
        <f t="shared" si="7"/>
        <v>-388203.19999999995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-56883.2</v>
      </c>
      <c r="C31" s="30">
        <f aca="true" t="shared" si="9" ref="C31:J31">-ROUND((C9)*$E$3,2)</f>
        <v>-62026.8</v>
      </c>
      <c r="D31" s="30">
        <f t="shared" si="9"/>
        <v>-67922.8</v>
      </c>
      <c r="E31" s="30">
        <f t="shared" si="9"/>
        <v>-38491.2</v>
      </c>
      <c r="F31" s="30">
        <f t="shared" si="9"/>
        <v>-41113.6</v>
      </c>
      <c r="G31" s="30">
        <f t="shared" si="9"/>
        <v>-27860.8</v>
      </c>
      <c r="H31" s="30">
        <f t="shared" si="9"/>
        <v>-24846.8</v>
      </c>
      <c r="I31" s="30">
        <f t="shared" si="9"/>
        <v>-60236</v>
      </c>
      <c r="J31" s="30">
        <f t="shared" si="9"/>
        <v>-8822</v>
      </c>
      <c r="K31" s="30">
        <f t="shared" si="7"/>
        <v>-388203.19999999995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-6461.03</v>
      </c>
      <c r="C35" s="27">
        <f t="shared" si="10"/>
        <v>-6243.73</v>
      </c>
      <c r="D35" s="27">
        <f t="shared" si="10"/>
        <v>-886074.4199999999</v>
      </c>
      <c r="E35" s="27">
        <f t="shared" si="10"/>
        <v>-4737.12</v>
      </c>
      <c r="F35" s="27">
        <f t="shared" si="10"/>
        <v>-5244.15</v>
      </c>
      <c r="G35" s="27">
        <f t="shared" si="10"/>
        <v>-6591.41</v>
      </c>
      <c r="H35" s="27">
        <f t="shared" si="10"/>
        <v>-581533.89</v>
      </c>
      <c r="I35" s="27">
        <f t="shared" si="10"/>
        <v>-7199.85</v>
      </c>
      <c r="J35" s="27">
        <f t="shared" si="10"/>
        <v>-8290.43</v>
      </c>
      <c r="K35" s="30">
        <f t="shared" si="7"/>
        <v>-1512376.03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-855000</v>
      </c>
      <c r="E44" s="17">
        <v>0</v>
      </c>
      <c r="F44" s="17">
        <v>0</v>
      </c>
      <c r="G44" s="17">
        <v>0</v>
      </c>
      <c r="H44" s="17">
        <v>-576000</v>
      </c>
      <c r="I44" s="17">
        <v>0</v>
      </c>
      <c r="J44" s="17">
        <v>0</v>
      </c>
      <c r="K44" s="17">
        <f>SUM(B44:J44)</f>
        <v>-1431000</v>
      </c>
      <c r="L44" s="24"/>
      <c r="M44"/>
      <c r="N44"/>
    </row>
    <row r="45" spans="1:14" s="23" customFormat="1" ht="16.5" customHeight="1">
      <c r="A45" s="25" t="s">
        <v>69</v>
      </c>
      <c r="B45" s="17">
        <v>-6461.03</v>
      </c>
      <c r="C45" s="17">
        <v>-6243.73</v>
      </c>
      <c r="D45" s="17">
        <v>-8691.97</v>
      </c>
      <c r="E45" s="17">
        <v>-4737.12</v>
      </c>
      <c r="F45" s="17">
        <v>-5244.15</v>
      </c>
      <c r="G45" s="17">
        <v>-6591.41</v>
      </c>
      <c r="H45" s="17">
        <v>-5533.89</v>
      </c>
      <c r="I45" s="17">
        <v>-7199.85</v>
      </c>
      <c r="J45" s="17">
        <v>-1810.83</v>
      </c>
      <c r="K45" s="17">
        <f>SUM(B45:J45)</f>
        <v>-52513.97999999999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873908.9700000001</v>
      </c>
      <c r="C49" s="27">
        <f>IF(C18+C29+C50&lt;0,0,C18+C29+C50)</f>
        <v>837809.2799999999</v>
      </c>
      <c r="D49" s="27">
        <f>IF(D18+D29+D50&lt;0,0,D18+D29+D50)</f>
        <v>306261.10999999964</v>
      </c>
      <c r="E49" s="27">
        <f>IF(E18+E29+E50&lt;0,0,E18+E29+E50)</f>
        <v>642566.2400000001</v>
      </c>
      <c r="F49" s="27">
        <f>IF(F18+F29+F50&lt;0,0,F18+F29+F50)</f>
        <v>713097.78</v>
      </c>
      <c r="G49" s="27">
        <f>IF(G18+G29+G50&lt;0,0,G18+G29+G50)</f>
        <v>920822.8400000001</v>
      </c>
      <c r="H49" s="27">
        <f>IF(H18+H29+H50&lt;0,0,H18+H29+H50)</f>
        <v>196733.40999999992</v>
      </c>
      <c r="I49" s="27">
        <f>IF(I18+I29+I50&lt;0,0,I18+I29+I50)</f>
        <v>976958.9200000002</v>
      </c>
      <c r="J49" s="27">
        <f>IF(J18+J29+J50&lt;0,0,J18+J29+J50)</f>
        <v>246392.15000000002</v>
      </c>
      <c r="K49" s="20">
        <f>SUM(B49:J49)</f>
        <v>5714550.7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873908.97</v>
      </c>
      <c r="C55" s="10">
        <f t="shared" si="11"/>
        <v>837809.28</v>
      </c>
      <c r="D55" s="10">
        <f t="shared" si="11"/>
        <v>306261.11</v>
      </c>
      <c r="E55" s="10">
        <f t="shared" si="11"/>
        <v>642566.24</v>
      </c>
      <c r="F55" s="10">
        <f t="shared" si="11"/>
        <v>713097.78</v>
      </c>
      <c r="G55" s="10">
        <f t="shared" si="11"/>
        <v>920822.84</v>
      </c>
      <c r="H55" s="10">
        <f t="shared" si="11"/>
        <v>196733.41</v>
      </c>
      <c r="I55" s="10">
        <f>SUM(I56:I68)</f>
        <v>976958.9099999999</v>
      </c>
      <c r="J55" s="10">
        <f t="shared" si="11"/>
        <v>246392.16</v>
      </c>
      <c r="K55" s="5">
        <f>SUM(K56:K68)</f>
        <v>5714550.7</v>
      </c>
      <c r="L55" s="9"/>
    </row>
    <row r="56" spans="1:11" ht="16.5" customHeight="1">
      <c r="A56" s="7" t="s">
        <v>57</v>
      </c>
      <c r="B56" s="8">
        <v>764058.61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764058.61</v>
      </c>
    </row>
    <row r="57" spans="1:11" ht="16.5" customHeight="1">
      <c r="A57" s="7" t="s">
        <v>58</v>
      </c>
      <c r="B57" s="8">
        <v>109850.36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109850.36</v>
      </c>
    </row>
    <row r="58" spans="1:11" ht="16.5" customHeight="1">
      <c r="A58" s="7" t="s">
        <v>4</v>
      </c>
      <c r="B58" s="6">
        <v>0</v>
      </c>
      <c r="C58" s="8">
        <v>837809.28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837809.28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306261.11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306261.11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642566.24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642566.24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713097.78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713097.78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920822.84</v>
      </c>
      <c r="H62" s="6">
        <v>0</v>
      </c>
      <c r="I62" s="6">
        <v>0</v>
      </c>
      <c r="J62" s="6">
        <v>0</v>
      </c>
      <c r="K62" s="5">
        <f t="shared" si="12"/>
        <v>920822.84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196733.41</v>
      </c>
      <c r="I63" s="6">
        <v>0</v>
      </c>
      <c r="J63" s="6">
        <v>0</v>
      </c>
      <c r="K63" s="5">
        <f t="shared" si="12"/>
        <v>196733.41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353952.21</v>
      </c>
      <c r="J65" s="6">
        <v>0</v>
      </c>
      <c r="K65" s="5">
        <f t="shared" si="12"/>
        <v>353952.21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623006.7</v>
      </c>
      <c r="J66" s="6">
        <v>0</v>
      </c>
      <c r="K66" s="5">
        <f t="shared" si="12"/>
        <v>623006.7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246392.16</v>
      </c>
      <c r="K67" s="5">
        <f t="shared" si="12"/>
        <v>246392.16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2022-08-22T12:07:11Z</dcterms:modified>
  <cp:category/>
  <cp:version/>
  <cp:contentType/>
  <cp:contentStatus/>
</cp:coreProperties>
</file>