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<sst xmlns="http://schemas.openxmlformats.org/spreadsheetml/2006/main" count="90" uniqueCount="87">
  <si>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</si>
  <si>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</si>
  <si>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</si>
  <si>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</si>
  <si>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</si>
  <si>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</si>
  <si>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</si>
  <si>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</si>
  <si>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</si>
  <si>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</si>
  <si>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</si>
  <si>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</si>
  <si>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</si>
  <si>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</si>
  <si>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</si>
  <si>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</si>
  <si>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</si>
  <si>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</si>
  <si>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</si>
  <si>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</si>
  <si>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</si>
  <si>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</si>
  <si>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</si>
  <si>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</si>
  <si>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</si>
  <si>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</si>
  <si>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</si>
  <si>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</si>
  <si>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</si>
  <si>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</si>
  <si>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</si>
  <si>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</si>
  <si>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</si>
  <si>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</si>
  <si>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</si>
  <si>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</si>
  <si>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</si>
  <si>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</si>
  <si>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</si>
  <si>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</si>
  <si>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</si>
  <si>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</si>
  <si>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</si>
  <si>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</si>
  <si>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</si>
  <si>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</si>
  <si>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</si>
  <si>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</si>
  <si>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</si>
  <si>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</si>
  <si>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</si>
  <si>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</si>
  <si>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</si>
  <si>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</si>
  <si>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</si>
  <si>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</si>
  <si>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</si>
  <si>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</si>
  <si>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</si>
  <si>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</si>
  <si>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</si>
  <si>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</si>
  <si>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</si>
  <si>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</si>
  <si>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</si>
  <si>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12/08/22 - VENCIMENTO 19/08/22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</si>
  <si>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</si>
  <si>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</si>
  <si>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</si>
  <si>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</si>
  <si>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</si>
  <si>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</si>
  <si>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</si>
  <si>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</si>
  <si>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</si>
  <si>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</si>
  <si>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</si>
  <si>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</si>
  <si>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</si>
  <si>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</si>
  <si>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</si>
  <si>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</si>
  <si>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</si>
  <si>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</si>
  <si>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</si>
  <si>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5.3. Revisão de Remuneração pelo Transporte Coletivo (1)</t>
  </si>
  <si>
    <t>Nota:(1) Revisão remuneração dos guinchos,descumprimentos do mês de julho/22.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</si>
</sst>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387467</v>
      </c>
      <c r="C7" s="9">
        <f t="shared" si="0"/>
        <v>277242</v>
      </c>
      <c r="D7" s="9">
        <f t="shared" si="0"/>
        <v>274080</v>
      </c>
      <c r="E7" s="9">
        <f t="shared" si="0"/>
        <v>67378</v>
      </c>
      <c r="F7" s="9">
        <f t="shared" si="0"/>
        <v>227079</v>
      </c>
      <c r="G7" s="9">
        <f t="shared" si="0"/>
        <v>372067</v>
      </c>
      <c r="H7" s="9">
        <f t="shared" si="0"/>
        <v>43242</v>
      </c>
      <c r="I7" s="9">
        <f t="shared" si="0"/>
        <v>290460</v>
      </c>
      <c r="J7" s="9">
        <f t="shared" si="0"/>
        <v>235977</v>
      </c>
      <c r="K7" s="9">
        <f t="shared" si="0"/>
        <v>359247</v>
      </c>
      <c r="L7" s="9">
        <f t="shared" si="0"/>
        <v>277506</v>
      </c>
      <c r="M7" s="9">
        <f t="shared" si="0"/>
        <v>132150</v>
      </c>
      <c r="N7" s="9">
        <f t="shared" si="0"/>
        <v>83464</v>
      </c>
      <c r="O7" s="9">
        <f t="shared" si="0"/>
        <v>3027359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13002</v>
      </c>
      <c r="C8" s="11">
        <f t="shared" si="1"/>
        <v>14146</v>
      </c>
      <c r="D8" s="11">
        <f t="shared" si="1"/>
        <v>10118</v>
      </c>
      <c r="E8" s="11">
        <f t="shared" si="1"/>
        <v>2074</v>
      </c>
      <c r="F8" s="11">
        <f t="shared" si="1"/>
        <v>7740</v>
      </c>
      <c r="G8" s="11">
        <f t="shared" si="1"/>
        <v>12038</v>
      </c>
      <c r="H8" s="11">
        <f t="shared" si="1"/>
        <v>2151</v>
      </c>
      <c r="I8" s="11">
        <f t="shared" si="1"/>
        <v>15455</v>
      </c>
      <c r="J8" s="11">
        <f t="shared" si="1"/>
        <v>10577</v>
      </c>
      <c r="K8" s="11">
        <f t="shared" si="1"/>
        <v>8757</v>
      </c>
      <c r="L8" s="11">
        <f t="shared" si="1"/>
        <v>7339</v>
      </c>
      <c r="M8" s="11">
        <f t="shared" si="1"/>
        <v>5484</v>
      </c>
      <c r="N8" s="11">
        <f t="shared" si="1"/>
        <v>4113</v>
      </c>
      <c r="O8" s="11">
        <f t="shared" si="1"/>
        <v>112994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13002</v>
      </c>
      <c r="C9" s="11">
        <v>14146</v>
      </c>
      <c r="D9" s="11">
        <v>10118</v>
      </c>
      <c r="E9" s="11">
        <v>2074</v>
      </c>
      <c r="F9" s="11">
        <v>7740</v>
      </c>
      <c r="G9" s="11">
        <v>12038</v>
      </c>
      <c r="H9" s="11">
        <v>2151</v>
      </c>
      <c r="I9" s="11">
        <v>15454</v>
      </c>
      <c r="J9" s="11">
        <v>10577</v>
      </c>
      <c r="K9" s="11">
        <v>8744</v>
      </c>
      <c r="L9" s="11">
        <v>7339</v>
      </c>
      <c r="M9" s="11">
        <v>5480</v>
      </c>
      <c r="N9" s="11">
        <v>4104</v>
      </c>
      <c r="O9" s="11">
        <f>SUM(B9:N9)</f>
        <v>112967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13</v>
      </c>
      <c r="L10" s="13">
        <v>0</v>
      </c>
      <c r="M10" s="13">
        <v>4</v>
      </c>
      <c r="N10" s="13">
        <v>9</v>
      </c>
      <c r="O10" s="11">
        <f>SUM(B10:N10)</f>
        <v>27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374465</v>
      </c>
      <c r="C11" s="13">
        <v>263096</v>
      </c>
      <c r="D11" s="13">
        <v>263962</v>
      </c>
      <c r="E11" s="13">
        <v>65304</v>
      </c>
      <c r="F11" s="13">
        <v>219339</v>
      </c>
      <c r="G11" s="13">
        <v>360029</v>
      </c>
      <c r="H11" s="13">
        <v>41091</v>
      </c>
      <c r="I11" s="13">
        <v>275005</v>
      </c>
      <c r="J11" s="13">
        <v>225400</v>
      </c>
      <c r="K11" s="13">
        <v>350490</v>
      </c>
      <c r="L11" s="13">
        <v>270167</v>
      </c>
      <c r="M11" s="13">
        <v>126666</v>
      </c>
      <c r="N11" s="13">
        <v>79351</v>
      </c>
      <c r="O11" s="11">
        <f>SUM(B11:N11)</f>
        <v>2914365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66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1.219050172603416</v>
      </c>
      <c r="C16" s="19">
        <v>1.247687947168093</v>
      </c>
      <c r="D16" s="19">
        <v>1.251702248991033</v>
      </c>
      <c r="E16" s="19">
        <v>0.885802558442839</v>
      </c>
      <c r="F16" s="19">
        <v>1.374862823510984</v>
      </c>
      <c r="G16" s="19">
        <v>1.439222551329913</v>
      </c>
      <c r="H16" s="19">
        <v>1.645190748896008</v>
      </c>
      <c r="I16" s="19">
        <v>1.179905569257739</v>
      </c>
      <c r="J16" s="19">
        <v>1.297218945973016</v>
      </c>
      <c r="K16" s="19">
        <v>1.155628588667995</v>
      </c>
      <c r="L16" s="19">
        <v>1.196695104632949</v>
      </c>
      <c r="M16" s="19">
        <v>1.223335927419567</v>
      </c>
      <c r="N16" s="19">
        <v>1.109657816903673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67</v>
      </c>
      <c r="B18" s="24">
        <f aca="true" t="shared" si="2" ref="B18:N18">SUM(B19:B27)</f>
        <v>1522778.9900000002</v>
      </c>
      <c r="C18" s="24">
        <f t="shared" si="2"/>
        <v>1127139.5100000002</v>
      </c>
      <c r="D18" s="24">
        <f t="shared" si="2"/>
        <v>969055.1300000001</v>
      </c>
      <c r="E18" s="24">
        <f t="shared" si="2"/>
        <v>294425.66000000003</v>
      </c>
      <c r="F18" s="24">
        <f t="shared" si="2"/>
        <v>1019256.62</v>
      </c>
      <c r="G18" s="24">
        <f t="shared" si="2"/>
        <v>1461220.7899999998</v>
      </c>
      <c r="H18" s="24">
        <f t="shared" si="2"/>
        <v>256458.31999999998</v>
      </c>
      <c r="I18" s="24">
        <f t="shared" si="2"/>
        <v>1119297.6999999997</v>
      </c>
      <c r="J18" s="24">
        <f t="shared" si="2"/>
        <v>990215.3500000001</v>
      </c>
      <c r="K18" s="24">
        <f t="shared" si="2"/>
        <v>1297178.8499999999</v>
      </c>
      <c r="L18" s="24">
        <f t="shared" si="2"/>
        <v>1186116.4300000002</v>
      </c>
      <c r="M18" s="24">
        <f t="shared" si="2"/>
        <v>667707.79</v>
      </c>
      <c r="N18" s="24">
        <f t="shared" si="2"/>
        <v>341010.52</v>
      </c>
      <c r="O18" s="24">
        <f>O19+O20+O21+O22+O23+O24+O25+O27</f>
        <v>12248343.350000001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1137758.1</v>
      </c>
      <c r="C19" s="30">
        <f t="shared" si="3"/>
        <v>841013.61</v>
      </c>
      <c r="D19" s="30">
        <f t="shared" si="3"/>
        <v>729162.43</v>
      </c>
      <c r="E19" s="30">
        <f t="shared" si="3"/>
        <v>306226.27</v>
      </c>
      <c r="F19" s="30">
        <f t="shared" si="3"/>
        <v>700220.8</v>
      </c>
      <c r="G19" s="30">
        <f t="shared" si="3"/>
        <v>944008.39</v>
      </c>
      <c r="H19" s="30">
        <f t="shared" si="3"/>
        <v>147303.87</v>
      </c>
      <c r="I19" s="30">
        <f t="shared" si="3"/>
        <v>874894.57</v>
      </c>
      <c r="J19" s="30">
        <f t="shared" si="3"/>
        <v>714915.92</v>
      </c>
      <c r="K19" s="30">
        <f t="shared" si="3"/>
        <v>1028775.63</v>
      </c>
      <c r="L19" s="30">
        <f t="shared" si="3"/>
        <v>904863.81</v>
      </c>
      <c r="M19" s="30">
        <f t="shared" si="3"/>
        <v>497227.59</v>
      </c>
      <c r="N19" s="30">
        <f t="shared" si="3"/>
        <v>283669.1</v>
      </c>
      <c r="O19" s="30">
        <f>SUM(B19:N19)</f>
        <v>9110040.09</v>
      </c>
    </row>
    <row r="20" spans="1:23" ht="18.75" customHeight="1">
      <c r="A20" s="26" t="s">
        <v>35</v>
      </c>
      <c r="B20" s="30">
        <f>IF(B16&lt;&gt;0,ROUND((B16-1)*B19,2),0)</f>
        <v>249226.11</v>
      </c>
      <c r="C20" s="30">
        <f aca="true" t="shared" si="4" ref="C20:N20">IF(C16&lt;&gt;0,ROUND((C16-1)*C19,2),0)</f>
        <v>208308.93</v>
      </c>
      <c r="D20" s="30">
        <f t="shared" si="4"/>
        <v>183531.82</v>
      </c>
      <c r="E20" s="30">
        <f t="shared" si="4"/>
        <v>-34970.26</v>
      </c>
      <c r="F20" s="30">
        <f t="shared" si="4"/>
        <v>262486.75</v>
      </c>
      <c r="G20" s="30">
        <f t="shared" si="4"/>
        <v>414629.77</v>
      </c>
      <c r="H20" s="30">
        <f t="shared" si="4"/>
        <v>95039.09</v>
      </c>
      <c r="I20" s="30">
        <f t="shared" si="4"/>
        <v>157398.41</v>
      </c>
      <c r="J20" s="30">
        <f t="shared" si="4"/>
        <v>212486.56</v>
      </c>
      <c r="K20" s="30">
        <f t="shared" si="4"/>
        <v>160106.9</v>
      </c>
      <c r="L20" s="30">
        <f t="shared" si="4"/>
        <v>177982.28</v>
      </c>
      <c r="M20" s="30">
        <f t="shared" si="4"/>
        <v>111048.78</v>
      </c>
      <c r="N20" s="30">
        <f t="shared" si="4"/>
        <v>31106.53</v>
      </c>
      <c r="O20" s="30">
        <f aca="true" t="shared" si="5" ref="O19:O27">SUM(B20:N20)</f>
        <v>2228381.67</v>
      </c>
      <c r="W20" s="62"/>
    </row>
    <row r="21" spans="1:15" ht="18.75" customHeight="1">
      <c r="A21" s="26" t="s">
        <v>36</v>
      </c>
      <c r="B21" s="30">
        <v>69541.3</v>
      </c>
      <c r="C21" s="30">
        <v>48240.71</v>
      </c>
      <c r="D21" s="30">
        <v>29331.36</v>
      </c>
      <c r="E21" s="30">
        <v>12042.19</v>
      </c>
      <c r="F21" s="30">
        <v>35972.9</v>
      </c>
      <c r="G21" s="30">
        <v>56559.14</v>
      </c>
      <c r="H21" s="30">
        <v>5992.3</v>
      </c>
      <c r="I21" s="30">
        <v>41747.91</v>
      </c>
      <c r="J21" s="30">
        <v>41161.92</v>
      </c>
      <c r="K21" s="30">
        <v>63432.02</v>
      </c>
      <c r="L21" s="30">
        <v>58715.34</v>
      </c>
      <c r="M21" s="30">
        <v>27371.17</v>
      </c>
      <c r="N21" s="30">
        <v>15395.49</v>
      </c>
      <c r="O21" s="30">
        <f t="shared" si="5"/>
        <v>505503.74999999994</v>
      </c>
    </row>
    <row r="22" spans="1:15" ht="18.75" customHeight="1">
      <c r="A22" s="26" t="s">
        <v>37</v>
      </c>
      <c r="B22" s="30">
        <v>3458.86</v>
      </c>
      <c r="C22" s="30">
        <v>3458.86</v>
      </c>
      <c r="D22" s="30">
        <v>1729.43</v>
      </c>
      <c r="E22" s="30">
        <v>1729.43</v>
      </c>
      <c r="F22" s="30">
        <v>1729.43</v>
      </c>
      <c r="G22" s="30">
        <v>1729.43</v>
      </c>
      <c r="H22" s="30">
        <v>1729.43</v>
      </c>
      <c r="I22" s="30">
        <v>1729.43</v>
      </c>
      <c r="J22" s="30">
        <v>1729.43</v>
      </c>
      <c r="K22" s="30">
        <v>1729.43</v>
      </c>
      <c r="L22" s="30">
        <v>1729.43</v>
      </c>
      <c r="M22" s="30">
        <v>1729.43</v>
      </c>
      <c r="N22" s="30">
        <v>1729.43</v>
      </c>
      <c r="O22" s="30">
        <f t="shared" si="5"/>
        <v>25941.45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-7792.57</v>
      </c>
      <c r="E23" s="30">
        <v>0</v>
      </c>
      <c r="F23" s="30">
        <v>-10250</v>
      </c>
      <c r="G23" s="30">
        <v>0</v>
      </c>
      <c r="H23" s="30">
        <v>-2527.74</v>
      </c>
      <c r="I23" s="30">
        <v>0</v>
      </c>
      <c r="J23" s="30">
        <v>-6992.98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-27563.289999999997</v>
      </c>
    </row>
    <row r="24" spans="1:26" ht="18.75" customHeight="1">
      <c r="A24" s="26" t="s">
        <v>68</v>
      </c>
      <c r="B24" s="30">
        <v>1102</v>
      </c>
      <c r="C24" s="30">
        <v>831.06</v>
      </c>
      <c r="D24" s="30">
        <v>706.01</v>
      </c>
      <c r="E24" s="30">
        <v>213.63</v>
      </c>
      <c r="F24" s="30">
        <v>747.7</v>
      </c>
      <c r="G24" s="30">
        <v>1068.14</v>
      </c>
      <c r="H24" s="30">
        <v>187.58</v>
      </c>
      <c r="I24" s="30">
        <v>810.22</v>
      </c>
      <c r="J24" s="30">
        <v>726.85</v>
      </c>
      <c r="K24" s="30">
        <v>945.69</v>
      </c>
      <c r="L24" s="30">
        <v>862.32</v>
      </c>
      <c r="M24" s="30">
        <v>479.36</v>
      </c>
      <c r="N24" s="30">
        <v>250.1</v>
      </c>
      <c r="O24" s="30">
        <f t="shared" si="5"/>
        <v>8930.660000000002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69</v>
      </c>
      <c r="B25" s="30">
        <v>954.66</v>
      </c>
      <c r="C25" s="30">
        <v>710.78</v>
      </c>
      <c r="D25" s="30">
        <v>623.37</v>
      </c>
      <c r="E25" s="30">
        <v>190.4</v>
      </c>
      <c r="F25" s="30">
        <v>627.32</v>
      </c>
      <c r="G25" s="30">
        <v>845.16</v>
      </c>
      <c r="H25" s="30">
        <v>156.5</v>
      </c>
      <c r="I25" s="30">
        <v>661.2</v>
      </c>
      <c r="J25" s="30">
        <v>632.53</v>
      </c>
      <c r="K25" s="30">
        <v>812.49</v>
      </c>
      <c r="L25" s="30">
        <v>721.21</v>
      </c>
      <c r="M25" s="30">
        <v>408.2</v>
      </c>
      <c r="N25" s="30">
        <v>213.89</v>
      </c>
      <c r="O25" s="30">
        <f t="shared" si="5"/>
        <v>7557.71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70</v>
      </c>
      <c r="B26" s="30">
        <v>445.34</v>
      </c>
      <c r="C26" s="30">
        <v>331.57</v>
      </c>
      <c r="D26" s="30">
        <v>290.81</v>
      </c>
      <c r="E26" s="30">
        <v>88.82</v>
      </c>
      <c r="F26" s="30">
        <v>292.63</v>
      </c>
      <c r="G26" s="30">
        <v>394.23</v>
      </c>
      <c r="H26" s="30">
        <v>73.01</v>
      </c>
      <c r="I26" s="30">
        <v>306.63</v>
      </c>
      <c r="J26" s="30">
        <v>295.07</v>
      </c>
      <c r="K26" s="30">
        <v>373.55</v>
      </c>
      <c r="L26" s="30">
        <v>336.44</v>
      </c>
      <c r="M26" s="30">
        <v>190.43</v>
      </c>
      <c r="N26" s="30">
        <v>99.78</v>
      </c>
      <c r="O26" s="30">
        <f t="shared" si="5"/>
        <v>3518.3100000000004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71</v>
      </c>
      <c r="B27" s="30">
        <v>60292.62</v>
      </c>
      <c r="C27" s="30">
        <v>24243.99</v>
      </c>
      <c r="D27" s="30">
        <v>31472.47</v>
      </c>
      <c r="E27" s="30">
        <v>8905.18</v>
      </c>
      <c r="F27" s="30">
        <v>27429.09</v>
      </c>
      <c r="G27" s="30">
        <v>41986.53</v>
      </c>
      <c r="H27" s="30">
        <v>8504.28</v>
      </c>
      <c r="I27" s="30">
        <v>41749.33</v>
      </c>
      <c r="J27" s="30">
        <v>25260.05</v>
      </c>
      <c r="K27" s="30">
        <v>41003.14</v>
      </c>
      <c r="L27" s="30">
        <v>40905.6</v>
      </c>
      <c r="M27" s="30">
        <v>29252.83</v>
      </c>
      <c r="N27" s="30">
        <v>8546.2</v>
      </c>
      <c r="O27" s="30">
        <f t="shared" si="5"/>
        <v>389551.31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72</v>
      </c>
      <c r="B29" s="30">
        <f aca="true" t="shared" si="6" ref="B29:O29">+B30+B32+B52+B53+B56-B57</f>
        <v>-71983.79</v>
      </c>
      <c r="C29" s="30">
        <f>+C30+C32+C52+C53+C56-C57</f>
        <v>-66863.63</v>
      </c>
      <c r="D29" s="30">
        <f t="shared" si="6"/>
        <v>-82429.40999999999</v>
      </c>
      <c r="E29" s="30">
        <f t="shared" si="6"/>
        <v>-10709.5</v>
      </c>
      <c r="F29" s="30">
        <f t="shared" si="6"/>
        <v>-51114.32</v>
      </c>
      <c r="G29" s="30">
        <f t="shared" si="6"/>
        <v>-58906.71</v>
      </c>
      <c r="H29" s="30">
        <f t="shared" si="6"/>
        <v>-10507.439999999999</v>
      </c>
      <c r="I29" s="30">
        <f t="shared" si="6"/>
        <v>-72502.94</v>
      </c>
      <c r="J29" s="30">
        <f t="shared" si="6"/>
        <v>-50580.560000000005</v>
      </c>
      <c r="K29" s="30">
        <f t="shared" si="6"/>
        <v>-43732.24</v>
      </c>
      <c r="L29" s="30">
        <f t="shared" si="6"/>
        <v>-37086.67</v>
      </c>
      <c r="M29" s="30">
        <f t="shared" si="6"/>
        <v>-26777.54</v>
      </c>
      <c r="N29" s="30">
        <f t="shared" si="6"/>
        <v>-22003.76</v>
      </c>
      <c r="O29" s="30">
        <f t="shared" si="6"/>
        <v>-605198.51</v>
      </c>
    </row>
    <row r="30" spans="1:15" ht="18.75" customHeight="1">
      <c r="A30" s="26" t="s">
        <v>39</v>
      </c>
      <c r="B30" s="31">
        <f>+B31</f>
        <v>-57208.8</v>
      </c>
      <c r="C30" s="31">
        <f>+C31</f>
        <v>-62242.4</v>
      </c>
      <c r="D30" s="31">
        <f aca="true" t="shared" si="7" ref="D30:O30">+D31</f>
        <v>-44519.2</v>
      </c>
      <c r="E30" s="31">
        <f t="shared" si="7"/>
        <v>-9125.6</v>
      </c>
      <c r="F30" s="31">
        <f t="shared" si="7"/>
        <v>-34056</v>
      </c>
      <c r="G30" s="31">
        <f t="shared" si="7"/>
        <v>-52967.2</v>
      </c>
      <c r="H30" s="31">
        <f t="shared" si="7"/>
        <v>-9464.4</v>
      </c>
      <c r="I30" s="31">
        <f t="shared" si="7"/>
        <v>-67997.6</v>
      </c>
      <c r="J30" s="31">
        <f t="shared" si="7"/>
        <v>-46538.8</v>
      </c>
      <c r="K30" s="31">
        <f t="shared" si="7"/>
        <v>-38473.6</v>
      </c>
      <c r="L30" s="31">
        <f t="shared" si="7"/>
        <v>-32291.6</v>
      </c>
      <c r="M30" s="31">
        <f t="shared" si="7"/>
        <v>-24112</v>
      </c>
      <c r="N30" s="31">
        <f t="shared" si="7"/>
        <v>-18057.6</v>
      </c>
      <c r="O30" s="31">
        <f t="shared" si="7"/>
        <v>-497054.8</v>
      </c>
    </row>
    <row r="31" spans="1:26" ht="18.75" customHeight="1">
      <c r="A31" s="27" t="s">
        <v>40</v>
      </c>
      <c r="B31" s="16">
        <f>ROUND((-B9)*$G$3,2)</f>
        <v>-57208.8</v>
      </c>
      <c r="C31" s="16">
        <f aca="true" t="shared" si="8" ref="C31:N31">ROUND((-C9)*$G$3,2)</f>
        <v>-62242.4</v>
      </c>
      <c r="D31" s="16">
        <f t="shared" si="8"/>
        <v>-44519.2</v>
      </c>
      <c r="E31" s="16">
        <f t="shared" si="8"/>
        <v>-9125.6</v>
      </c>
      <c r="F31" s="16">
        <f t="shared" si="8"/>
        <v>-34056</v>
      </c>
      <c r="G31" s="16">
        <f t="shared" si="8"/>
        <v>-52967.2</v>
      </c>
      <c r="H31" s="16">
        <f t="shared" si="8"/>
        <v>-9464.4</v>
      </c>
      <c r="I31" s="16">
        <f t="shared" si="8"/>
        <v>-67997.6</v>
      </c>
      <c r="J31" s="16">
        <f t="shared" si="8"/>
        <v>-46538.8</v>
      </c>
      <c r="K31" s="16">
        <f t="shared" si="8"/>
        <v>-38473.6</v>
      </c>
      <c r="L31" s="16">
        <f t="shared" si="8"/>
        <v>-32291.6</v>
      </c>
      <c r="M31" s="16">
        <f t="shared" si="8"/>
        <v>-24112</v>
      </c>
      <c r="N31" s="16">
        <f t="shared" si="8"/>
        <v>-18057.6</v>
      </c>
      <c r="O31" s="32">
        <f aca="true" t="shared" si="9" ref="O31:O57">SUM(B31:N31)</f>
        <v>-497054.8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-6127.84</v>
      </c>
      <c r="C32" s="31">
        <f aca="true" t="shared" si="10" ref="C32:O32">SUM(C33:C50)</f>
        <v>-4621.23</v>
      </c>
      <c r="D32" s="31">
        <f t="shared" si="10"/>
        <v>-18886.48</v>
      </c>
      <c r="E32" s="31">
        <f t="shared" si="10"/>
        <v>-1583.9</v>
      </c>
      <c r="F32" s="31">
        <f t="shared" si="10"/>
        <v>-17058.32</v>
      </c>
      <c r="G32" s="31">
        <f t="shared" si="10"/>
        <v>-5939.51</v>
      </c>
      <c r="H32" s="31">
        <f t="shared" si="10"/>
        <v>-1043.04</v>
      </c>
      <c r="I32" s="31">
        <f t="shared" si="10"/>
        <v>-4505.34</v>
      </c>
      <c r="J32" s="31">
        <f t="shared" si="10"/>
        <v>-4041.76</v>
      </c>
      <c r="K32" s="31">
        <f t="shared" si="10"/>
        <v>-5258.64</v>
      </c>
      <c r="L32" s="31">
        <f t="shared" si="10"/>
        <v>-4795.07</v>
      </c>
      <c r="M32" s="31">
        <f t="shared" si="10"/>
        <v>-2665.54</v>
      </c>
      <c r="N32" s="31">
        <f t="shared" si="10"/>
        <v>-3946.16</v>
      </c>
      <c r="O32" s="31">
        <f t="shared" si="10"/>
        <v>-80472.83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-14960.61</v>
      </c>
      <c r="E33" s="33">
        <v>-396</v>
      </c>
      <c r="F33" s="33">
        <v>-12900.66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-2555.43</v>
      </c>
      <c r="O33" s="33">
        <f t="shared" si="9"/>
        <v>-30812.7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73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74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-6127.84</v>
      </c>
      <c r="C41" s="33">
        <v>-4621.23</v>
      </c>
      <c r="D41" s="33">
        <v>-3925.87</v>
      </c>
      <c r="E41" s="33">
        <v>-1187.9</v>
      </c>
      <c r="F41" s="33">
        <v>-4157.66</v>
      </c>
      <c r="G41" s="33">
        <v>-5939.51</v>
      </c>
      <c r="H41" s="33">
        <v>-1043.04</v>
      </c>
      <c r="I41" s="33">
        <v>-4505.34</v>
      </c>
      <c r="J41" s="33">
        <v>-4041.76</v>
      </c>
      <c r="K41" s="33">
        <v>-5258.64</v>
      </c>
      <c r="L41" s="33">
        <v>-4795.07</v>
      </c>
      <c r="M41" s="33">
        <v>-2665.54</v>
      </c>
      <c r="N41" s="33">
        <v>-1390.73</v>
      </c>
      <c r="O41" s="33">
        <f t="shared" si="9"/>
        <v>-49660.130000000005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78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79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80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81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82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83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84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85</v>
      </c>
      <c r="B52" s="35">
        <v>-8647.15</v>
      </c>
      <c r="C52" s="35">
        <v>0</v>
      </c>
      <c r="D52" s="35">
        <v>-19023.73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-27670.879999999997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48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49</v>
      </c>
      <c r="B55" s="36">
        <f aca="true" t="shared" si="12" ref="B55:N55">+B18+B29</f>
        <v>1450795.2000000002</v>
      </c>
      <c r="C55" s="36">
        <f t="shared" si="12"/>
        <v>1060275.8800000004</v>
      </c>
      <c r="D55" s="36">
        <f t="shared" si="12"/>
        <v>886625.7200000001</v>
      </c>
      <c r="E55" s="36">
        <f t="shared" si="12"/>
        <v>283716.16000000003</v>
      </c>
      <c r="F55" s="36">
        <f t="shared" si="12"/>
        <v>968142.3</v>
      </c>
      <c r="G55" s="36">
        <f t="shared" si="12"/>
        <v>1402314.0799999998</v>
      </c>
      <c r="H55" s="36">
        <f t="shared" si="12"/>
        <v>245950.87999999998</v>
      </c>
      <c r="I55" s="36">
        <f t="shared" si="12"/>
        <v>1046794.7599999998</v>
      </c>
      <c r="J55" s="36">
        <f t="shared" si="12"/>
        <v>939634.79</v>
      </c>
      <c r="K55" s="36">
        <f t="shared" si="12"/>
        <v>1253446.6099999999</v>
      </c>
      <c r="L55" s="36">
        <f t="shared" si="12"/>
        <v>1149029.7600000002</v>
      </c>
      <c r="M55" s="36">
        <f t="shared" si="12"/>
        <v>640930.25</v>
      </c>
      <c r="N55" s="36">
        <f t="shared" si="12"/>
        <v>319006.76</v>
      </c>
      <c r="O55" s="36">
        <f>SUM(B55:N55)</f>
        <v>11646663.15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50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51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52</v>
      </c>
      <c r="B61" s="51">
        <f aca="true" t="shared" si="13" ref="B61:O61">SUM(B62:B72)</f>
        <v>1450795.2000000002</v>
      </c>
      <c r="C61" s="51">
        <f t="shared" si="13"/>
        <v>1060275.88</v>
      </c>
      <c r="D61" s="51">
        <f t="shared" si="13"/>
        <v>886625.73</v>
      </c>
      <c r="E61" s="51">
        <f t="shared" si="13"/>
        <v>283716.17</v>
      </c>
      <c r="F61" s="51">
        <f t="shared" si="13"/>
        <v>968142.3</v>
      </c>
      <c r="G61" s="51">
        <f t="shared" si="13"/>
        <v>1402314.09</v>
      </c>
      <c r="H61" s="51">
        <f t="shared" si="13"/>
        <v>245950.89</v>
      </c>
      <c r="I61" s="51">
        <f t="shared" si="13"/>
        <v>1046794.75</v>
      </c>
      <c r="J61" s="51">
        <f t="shared" si="13"/>
        <v>939634.79</v>
      </c>
      <c r="K61" s="51">
        <f t="shared" si="13"/>
        <v>1253446.61</v>
      </c>
      <c r="L61" s="51">
        <f t="shared" si="13"/>
        <v>1149029.77</v>
      </c>
      <c r="M61" s="51">
        <f t="shared" si="13"/>
        <v>640930.25</v>
      </c>
      <c r="N61" s="51">
        <f t="shared" si="13"/>
        <v>319006.76</v>
      </c>
      <c r="O61" s="36">
        <f t="shared" si="13"/>
        <v>11646663.19</v>
      </c>
      <c r="Q61"/>
    </row>
    <row r="62" spans="1:18" ht="18.75" customHeight="1">
      <c r="A62" s="26" t="s">
        <v>53</v>
      </c>
      <c r="B62" s="51">
        <v>1184096.81</v>
      </c>
      <c r="C62" s="51">
        <v>754128.46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1938225.27</v>
      </c>
      <c r="P62"/>
      <c r="Q62"/>
      <c r="R62" s="43"/>
    </row>
    <row r="63" spans="1:16" ht="18.75" customHeight="1">
      <c r="A63" s="26" t="s">
        <v>54</v>
      </c>
      <c r="B63" s="51">
        <v>266698.39</v>
      </c>
      <c r="C63" s="51">
        <v>306147.42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572845.81</v>
      </c>
      <c r="P63"/>
    </row>
    <row r="64" spans="1:17" ht="18.75" customHeight="1">
      <c r="A64" s="26" t="s">
        <v>55</v>
      </c>
      <c r="B64" s="52">
        <v>0</v>
      </c>
      <c r="C64" s="52">
        <v>0</v>
      </c>
      <c r="D64" s="31">
        <v>886625.73</v>
      </c>
      <c r="E64" s="52">
        <v>0</v>
      </c>
      <c r="F64" s="52">
        <v>0</v>
      </c>
      <c r="G64" s="52">
        <v>0</v>
      </c>
      <c r="H64" s="51">
        <v>245950.89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1132576.62</v>
      </c>
      <c r="Q64"/>
    </row>
    <row r="65" spans="1:18" ht="18.75" customHeight="1">
      <c r="A65" s="26" t="s">
        <v>56</v>
      </c>
      <c r="B65" s="52">
        <v>0</v>
      </c>
      <c r="C65" s="52">
        <v>0</v>
      </c>
      <c r="D65" s="52">
        <v>0</v>
      </c>
      <c r="E65" s="31">
        <v>283716.17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283716.17</v>
      </c>
      <c r="R65"/>
    </row>
    <row r="66" spans="1:19" ht="18.75" customHeight="1">
      <c r="A66" s="26" t="s">
        <v>57</v>
      </c>
      <c r="B66" s="52">
        <v>0</v>
      </c>
      <c r="C66" s="52">
        <v>0</v>
      </c>
      <c r="D66" s="52">
        <v>0</v>
      </c>
      <c r="E66" s="52">
        <v>0</v>
      </c>
      <c r="F66" s="31">
        <v>968142.3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968142.3</v>
      </c>
      <c r="S66"/>
    </row>
    <row r="67" spans="1:20" ht="18.75" customHeight="1">
      <c r="A67" s="26" t="s">
        <v>58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1402314.09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1402314.09</v>
      </c>
      <c r="T67"/>
    </row>
    <row r="68" spans="1:21" ht="18.75" customHeight="1">
      <c r="A68" s="26" t="s">
        <v>59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1046794.75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1046794.75</v>
      </c>
      <c r="U68"/>
    </row>
    <row r="69" spans="1:22" ht="18.75" customHeight="1">
      <c r="A69" s="26" t="s">
        <v>60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939634.79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939634.79</v>
      </c>
      <c r="V69"/>
    </row>
    <row r="70" spans="1:23" ht="18.75" customHeight="1">
      <c r="A70" s="26" t="s">
        <v>61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1253446.61</v>
      </c>
      <c r="L70" s="31">
        <v>1149029.77</v>
      </c>
      <c r="M70" s="52">
        <v>0</v>
      </c>
      <c r="N70" s="52">
        <v>0</v>
      </c>
      <c r="O70" s="36">
        <f t="shared" si="14"/>
        <v>2402476.38</v>
      </c>
      <c r="P70"/>
      <c r="W70"/>
    </row>
    <row r="71" spans="1:25" ht="18.75" customHeight="1">
      <c r="A71" s="26" t="s">
        <v>62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640930.25</v>
      </c>
      <c r="N71" s="52">
        <v>0</v>
      </c>
      <c r="O71" s="36">
        <f t="shared" si="14"/>
        <v>640930.25</v>
      </c>
      <c r="R71"/>
      <c r="Y71"/>
    </row>
    <row r="72" spans="1:26" ht="18.75" customHeight="1">
      <c r="A72" s="38" t="s">
        <v>63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319006.76</v>
      </c>
      <c r="O72" s="55">
        <f t="shared" si="14"/>
        <v>319006.76</v>
      </c>
      <c r="P72"/>
      <c r="S72"/>
      <c r="Z72"/>
    </row>
    <row r="73" spans="1:12" ht="21" customHeight="1">
      <c r="A73" s="56" t="s">
        <v>86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2022-08-19T18:42:54Z</dcterms:modified>
  <cp:category/>
  <cp:version/>
  <cp:contentType/>
  <cp:contentStatus/>
</cp:coreProperties>
</file>