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<sst xmlns="http://schemas.openxmlformats.org/spreadsheetml/2006/main" count="90" uniqueCount="87">
  <si>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</si>
  <si>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</si>
  <si>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</si>
  <si>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</si>
  <si>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</si>
  <si>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</si>
  <si>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</si>
  <si>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</si>
  <si>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</si>
  <si>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</si>
  <si>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</si>
  <si>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</si>
  <si>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</si>
  <si>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</si>
  <si>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</si>
  <si>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</si>
  <si>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</si>
  <si>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</si>
  <si>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</si>
  <si>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</si>
  <si>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</si>
  <si>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</si>
  <si>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</si>
  <si>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</si>
  <si>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</si>
  <si>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</si>
  <si>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</si>
  <si>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</si>
  <si>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</si>
  <si>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</si>
  <si>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</si>
  <si>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</si>
  <si>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</si>
  <si>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</si>
  <si>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</si>
  <si>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</si>
  <si>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</si>
  <si>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</si>
  <si>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</si>
  <si>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</si>
  <si>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</si>
  <si>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</si>
  <si>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</si>
  <si>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</si>
  <si>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</si>
  <si>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</si>
  <si>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</si>
  <si>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</si>
  <si>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</si>
  <si>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</si>
  <si>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</si>
  <si>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</si>
  <si>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</si>
  <si>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</si>
  <si>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</si>
  <si>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</si>
  <si>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</si>
  <si>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</si>
  <si>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</si>
  <si>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</si>
  <si>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</si>
  <si>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</si>
  <si>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</si>
  <si>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</si>
  <si>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</si>
  <si>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</si>
  <si>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</si>
  <si>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22/08/22 - VENCIMENTO 29/08/22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</si>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</sst>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352442</v>
      </c>
      <c r="C7" s="9">
        <f t="shared" si="0"/>
        <v>267900</v>
      </c>
      <c r="D7" s="9">
        <f t="shared" si="0"/>
        <v>267855</v>
      </c>
      <c r="E7" s="9">
        <f t="shared" si="0"/>
        <v>66613</v>
      </c>
      <c r="F7" s="9">
        <f t="shared" si="0"/>
        <v>225582</v>
      </c>
      <c r="G7" s="9">
        <f t="shared" si="0"/>
        <v>360396</v>
      </c>
      <c r="H7" s="9">
        <f t="shared" si="0"/>
        <v>42791</v>
      </c>
      <c r="I7" s="9">
        <f t="shared" si="0"/>
        <v>261422</v>
      </c>
      <c r="J7" s="9">
        <f t="shared" si="0"/>
        <v>227553</v>
      </c>
      <c r="K7" s="9">
        <f t="shared" si="0"/>
        <v>344480</v>
      </c>
      <c r="L7" s="9">
        <f t="shared" si="0"/>
        <v>266350</v>
      </c>
      <c r="M7" s="9">
        <f t="shared" si="0"/>
        <v>129718</v>
      </c>
      <c r="N7" s="9">
        <f t="shared" si="0"/>
        <v>80581</v>
      </c>
      <c r="O7" s="9">
        <f t="shared" si="0"/>
        <v>2893683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12203</v>
      </c>
      <c r="C8" s="11">
        <f t="shared" si="1"/>
        <v>13932</v>
      </c>
      <c r="D8" s="11">
        <f t="shared" si="1"/>
        <v>10143</v>
      </c>
      <c r="E8" s="11">
        <f t="shared" si="1"/>
        <v>2195</v>
      </c>
      <c r="F8" s="11">
        <f t="shared" si="1"/>
        <v>7837</v>
      </c>
      <c r="G8" s="11">
        <f t="shared" si="1"/>
        <v>11440</v>
      </c>
      <c r="H8" s="11">
        <f t="shared" si="1"/>
        <v>2104</v>
      </c>
      <c r="I8" s="11">
        <f t="shared" si="1"/>
        <v>13874</v>
      </c>
      <c r="J8" s="11">
        <f t="shared" si="1"/>
        <v>10413</v>
      </c>
      <c r="K8" s="11">
        <f t="shared" si="1"/>
        <v>8435</v>
      </c>
      <c r="L8" s="11">
        <f t="shared" si="1"/>
        <v>7335</v>
      </c>
      <c r="M8" s="11">
        <f t="shared" si="1"/>
        <v>5506</v>
      </c>
      <c r="N8" s="11">
        <f t="shared" si="1"/>
        <v>4072</v>
      </c>
      <c r="O8" s="11">
        <f t="shared" si="1"/>
        <v>109489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12203</v>
      </c>
      <c r="C9" s="11">
        <v>13932</v>
      </c>
      <c r="D9" s="11">
        <v>10143</v>
      </c>
      <c r="E9" s="11">
        <v>2195</v>
      </c>
      <c r="F9" s="11">
        <v>7837</v>
      </c>
      <c r="G9" s="11">
        <v>11440</v>
      </c>
      <c r="H9" s="11">
        <v>2104</v>
      </c>
      <c r="I9" s="11">
        <v>13873</v>
      </c>
      <c r="J9" s="11">
        <v>10413</v>
      </c>
      <c r="K9" s="11">
        <v>8424</v>
      </c>
      <c r="L9" s="11">
        <v>7332</v>
      </c>
      <c r="M9" s="11">
        <v>5499</v>
      </c>
      <c r="N9" s="11">
        <v>4059</v>
      </c>
      <c r="O9" s="11">
        <f>SUM(B9:N9)</f>
        <v>109454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11</v>
      </c>
      <c r="L10" s="13">
        <v>3</v>
      </c>
      <c r="M10" s="13">
        <v>7</v>
      </c>
      <c r="N10" s="13">
        <v>13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340239</v>
      </c>
      <c r="C11" s="13">
        <v>253968</v>
      </c>
      <c r="D11" s="13">
        <v>257712</v>
      </c>
      <c r="E11" s="13">
        <v>64418</v>
      </c>
      <c r="F11" s="13">
        <v>217745</v>
      </c>
      <c r="G11" s="13">
        <v>348956</v>
      </c>
      <c r="H11" s="13">
        <v>40687</v>
      </c>
      <c r="I11" s="13">
        <v>247548</v>
      </c>
      <c r="J11" s="13">
        <v>217140</v>
      </c>
      <c r="K11" s="13">
        <v>336045</v>
      </c>
      <c r="L11" s="13">
        <v>259015</v>
      </c>
      <c r="M11" s="13">
        <v>124212</v>
      </c>
      <c r="N11" s="13">
        <v>76509</v>
      </c>
      <c r="O11" s="11">
        <f>SUM(B11:N11)</f>
        <v>2784194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1.35597872483511</v>
      </c>
      <c r="C16" s="19">
        <v>1.28840187427493</v>
      </c>
      <c r="D16" s="19">
        <v>1.287761726032504</v>
      </c>
      <c r="E16" s="19">
        <v>0.937537468521841</v>
      </c>
      <c r="F16" s="19">
        <v>1.404409358049798</v>
      </c>
      <c r="G16" s="19">
        <v>1.492166533022047</v>
      </c>
      <c r="H16" s="19">
        <v>1.689712418682158</v>
      </c>
      <c r="I16" s="19">
        <v>1.315230611882652</v>
      </c>
      <c r="J16" s="19">
        <v>1.325907379956718</v>
      </c>
      <c r="K16" s="19">
        <v>1.212984134353682</v>
      </c>
      <c r="L16" s="19">
        <v>1.254989457826471</v>
      </c>
      <c r="M16" s="19">
        <v>1.271008910635446</v>
      </c>
      <c r="N16" s="19">
        <v>1.158443977913986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1539068.79</v>
      </c>
      <c r="C18" s="24">
        <f>SUM(C19:C27)</f>
        <v>1123853.9000000001</v>
      </c>
      <c r="D18" s="24">
        <f>SUM(D19:D27)</f>
        <v>974087.1800000002</v>
      </c>
      <c r="E18" s="24">
        <f>SUM(E19:E27)</f>
        <v>307449.98</v>
      </c>
      <c r="F18" s="24">
        <f>SUM(F19:F27)</f>
        <v>1033652.7700000001</v>
      </c>
      <c r="G18" s="24">
        <f>SUM(G19:G27)</f>
        <v>1466640.6999999997</v>
      </c>
      <c r="H18" s="24">
        <f>SUM(H19:H27)</f>
        <v>261000.34</v>
      </c>
      <c r="I18" s="24">
        <f>SUM(I19:I27)</f>
        <v>1124505.24</v>
      </c>
      <c r="J18" s="24">
        <f>SUM(J19:J27)</f>
        <v>973678.66</v>
      </c>
      <c r="K18" s="24">
        <f>SUM(K19:K27)</f>
        <v>1304317.51</v>
      </c>
      <c r="L18" s="24">
        <f>SUM(L19:L27)</f>
        <v>1193249.7399999998</v>
      </c>
      <c r="M18" s="24">
        <f>SUM(M19:M27)</f>
        <v>680006.95</v>
      </c>
      <c r="N18" s="24">
        <f>SUM(N19:N27)</f>
        <v>343217.1500000001</v>
      </c>
      <c r="O18" s="24">
        <f>O19+O20+O21+O22+O23+O24+O25+O27</f>
        <v>12321210.600000001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1034910.69</v>
      </c>
      <c r="C19" s="30">
        <f>ROUND((C13+C14)*C7,2)</f>
        <v>812674.65</v>
      </c>
      <c r="D19" s="30">
        <f>ROUND((D13+D14)*D7,2)</f>
        <v>712601.44</v>
      </c>
      <c r="E19" s="30">
        <f>ROUND((E13+E14)*E7,2)</f>
        <v>302749.42</v>
      </c>
      <c r="F19" s="30">
        <f>ROUND((F13+F14)*F7,2)</f>
        <v>695604.66</v>
      </c>
      <c r="G19" s="30">
        <f>ROUND((G13+G14)*G7,2)</f>
        <v>914396.73</v>
      </c>
      <c r="H19" s="30">
        <f>ROUND((H13+H14)*H7,2)</f>
        <v>145767.54</v>
      </c>
      <c r="I19" s="30">
        <f>ROUND((I13+I14)*I7,2)</f>
        <v>787429.21</v>
      </c>
      <c r="J19" s="30">
        <f>ROUND((J13+J14)*J7,2)</f>
        <v>689394.57</v>
      </c>
      <c r="K19" s="30">
        <f>ROUND((K13+K14)*K7,2)</f>
        <v>986487.38</v>
      </c>
      <c r="L19" s="30">
        <f>ROUND((L13+L14)*L7,2)</f>
        <v>868487.45</v>
      </c>
      <c r="M19" s="30">
        <f>ROUND((M13+M14)*M7,2)</f>
        <v>488076.95</v>
      </c>
      <c r="N19" s="30">
        <f>ROUND((N13+N14)*N7,2)</f>
        <v>273870.64</v>
      </c>
      <c r="O19" s="30">
        <f>SUM(B19:N19)</f>
        <v>8712451.33</v>
      </c>
    </row>
    <row r="20" spans="1:23" ht="18.75" customHeight="1">
      <c r="A20" s="26" t="s">
        <v>35</v>
      </c>
      <c r="B20" s="30">
        <f>IF(B16&lt;&gt;0,ROUND((B16-1)*B19,2),0)</f>
        <v>368406.19</v>
      </c>
      <c r="C20" s="30">
        <f aca="true" t="shared" si="2" ref="C20:N20">IF(C16&lt;&gt;0,ROUND((C16-1)*C19,2),0)</f>
        <v>234376.89</v>
      </c>
      <c r="D20" s="30">
        <f t="shared" si="2"/>
        <v>205059.42</v>
      </c>
      <c r="E20" s="30">
        <f t="shared" si="2"/>
        <v>-18910.5</v>
      </c>
      <c r="F20" s="30">
        <f t="shared" si="2"/>
        <v>281309.03</v>
      </c>
      <c r="G20" s="30">
        <f t="shared" si="2"/>
        <v>450035.47</v>
      </c>
      <c r="H20" s="30">
        <f t="shared" si="2"/>
        <v>100537.68</v>
      </c>
      <c r="I20" s="30">
        <f t="shared" si="2"/>
        <v>248221.79</v>
      </c>
      <c r="J20" s="30">
        <f t="shared" si="2"/>
        <v>224678.78</v>
      </c>
      <c r="K20" s="30">
        <f t="shared" si="2"/>
        <v>210106.16</v>
      </c>
      <c r="L20" s="30">
        <f t="shared" si="2"/>
        <v>221455.14</v>
      </c>
      <c r="M20" s="30">
        <f t="shared" si="2"/>
        <v>132273.2</v>
      </c>
      <c r="N20" s="30">
        <f t="shared" si="2"/>
        <v>43393.15</v>
      </c>
      <c r="O20" s="30">
        <f aca="true" t="shared" si="3" ref="O19:O27">SUM(B20:N20)</f>
        <v>2700942.4000000004</v>
      </c>
      <c r="W20" s="62"/>
    </row>
    <row r="21" spans="1:15" ht="18.75" customHeight="1">
      <c r="A21" s="26" t="s">
        <v>36</v>
      </c>
      <c r="B21" s="30">
        <v>69498.43</v>
      </c>
      <c r="C21" s="30">
        <v>47236.52</v>
      </c>
      <c r="D21" s="30">
        <v>29399.4</v>
      </c>
      <c r="E21" s="30">
        <v>12475.77</v>
      </c>
      <c r="F21" s="30">
        <v>36160.3</v>
      </c>
      <c r="G21" s="30">
        <v>56190.25</v>
      </c>
      <c r="H21" s="30">
        <v>6572.06</v>
      </c>
      <c r="I21" s="30">
        <v>43600.03</v>
      </c>
      <c r="J21" s="30">
        <v>37975.2</v>
      </c>
      <c r="K21" s="30">
        <v>62862.27</v>
      </c>
      <c r="L21" s="30">
        <v>58754.78</v>
      </c>
      <c r="M21" s="30">
        <v>27591.34</v>
      </c>
      <c r="N21" s="30">
        <v>15113.95</v>
      </c>
      <c r="O21" s="30">
        <f t="shared" si="3"/>
        <v>503430.30000000005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-27563.289999999997</v>
      </c>
    </row>
    <row r="24" spans="1:26" ht="18.75" customHeight="1">
      <c r="A24" s="26" t="s">
        <v>70</v>
      </c>
      <c r="B24" s="30">
        <v>1102</v>
      </c>
      <c r="C24" s="30">
        <v>820.64</v>
      </c>
      <c r="D24" s="30">
        <v>703.41</v>
      </c>
      <c r="E24" s="30">
        <v>221.44</v>
      </c>
      <c r="F24" s="30">
        <v>750.3</v>
      </c>
      <c r="G24" s="30">
        <v>1062.93</v>
      </c>
      <c r="H24" s="30">
        <v>187.58</v>
      </c>
      <c r="I24" s="30">
        <v>807.62</v>
      </c>
      <c r="J24" s="30">
        <v>706.01</v>
      </c>
      <c r="K24" s="30">
        <v>943.09</v>
      </c>
      <c r="L24" s="30">
        <v>859.72</v>
      </c>
      <c r="M24" s="30">
        <v>484.57</v>
      </c>
      <c r="N24" s="30">
        <v>250.11</v>
      </c>
      <c r="O24" s="30">
        <f t="shared" si="3"/>
        <v>8899.420000000002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3"/>
        <v>7557.68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3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3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4" ref="B29:O29">+B30+B32+B52+B53+B56-B57</f>
        <v>-59821.03999999999</v>
      </c>
      <c r="C29" s="30">
        <f>+C30+C32+C52+C53+C56-C57</f>
        <v>-65864.08</v>
      </c>
      <c r="D29" s="30">
        <f t="shared" si="4"/>
        <v>-48540.579999999994</v>
      </c>
      <c r="E29" s="30">
        <f t="shared" si="4"/>
        <v>-10889.36</v>
      </c>
      <c r="F29" s="30">
        <f t="shared" si="4"/>
        <v>-38654.94</v>
      </c>
      <c r="G29" s="30">
        <f t="shared" si="4"/>
        <v>-56246.54</v>
      </c>
      <c r="H29" s="30">
        <f t="shared" si="4"/>
        <v>-10300.64</v>
      </c>
      <c r="I29" s="30">
        <f t="shared" si="4"/>
        <v>-65532.049999999996</v>
      </c>
      <c r="J29" s="30">
        <f t="shared" si="4"/>
        <v>-49743.07</v>
      </c>
      <c r="K29" s="30">
        <f t="shared" si="4"/>
        <v>-42309.75</v>
      </c>
      <c r="L29" s="30">
        <f t="shared" si="4"/>
        <v>-37041.38</v>
      </c>
      <c r="M29" s="30">
        <f t="shared" si="4"/>
        <v>-26890.11</v>
      </c>
      <c r="N29" s="30">
        <f t="shared" si="4"/>
        <v>-19250.35</v>
      </c>
      <c r="O29" s="30">
        <f t="shared" si="4"/>
        <v>-531083.8899999999</v>
      </c>
    </row>
    <row r="30" spans="1:15" ht="18.75" customHeight="1">
      <c r="A30" s="26" t="s">
        <v>39</v>
      </c>
      <c r="B30" s="31">
        <f>+B31</f>
        <v>-53693.2</v>
      </c>
      <c r="C30" s="31">
        <f>+C31</f>
        <v>-61300.8</v>
      </c>
      <c r="D30" s="31">
        <f aca="true" t="shared" si="5" ref="D30:O30">+D31</f>
        <v>-44629.2</v>
      </c>
      <c r="E30" s="31">
        <f t="shared" si="5"/>
        <v>-9658</v>
      </c>
      <c r="F30" s="31">
        <f t="shared" si="5"/>
        <v>-34482.8</v>
      </c>
      <c r="G30" s="31">
        <f t="shared" si="5"/>
        <v>-50336</v>
      </c>
      <c r="H30" s="31">
        <f t="shared" si="5"/>
        <v>-9257.6</v>
      </c>
      <c r="I30" s="31">
        <f t="shared" si="5"/>
        <v>-61041.2</v>
      </c>
      <c r="J30" s="31">
        <f t="shared" si="5"/>
        <v>-45817.2</v>
      </c>
      <c r="K30" s="31">
        <f t="shared" si="5"/>
        <v>-37065.6</v>
      </c>
      <c r="L30" s="31">
        <f t="shared" si="5"/>
        <v>-32260.8</v>
      </c>
      <c r="M30" s="31">
        <f t="shared" si="5"/>
        <v>-24195.6</v>
      </c>
      <c r="N30" s="31">
        <f t="shared" si="5"/>
        <v>-17859.6</v>
      </c>
      <c r="O30" s="31">
        <f t="shared" si="5"/>
        <v>-481597.5999999999</v>
      </c>
    </row>
    <row r="31" spans="1:26" ht="18.75" customHeight="1">
      <c r="A31" s="27" t="s">
        <v>40</v>
      </c>
      <c r="B31" s="16">
        <f>ROUND((-B9)*$G$3,2)</f>
        <v>-53693.2</v>
      </c>
      <c r="C31" s="16">
        <f aca="true" t="shared" si="6" ref="C31:N31">ROUND((-C9)*$G$3,2)</f>
        <v>-61300.8</v>
      </c>
      <c r="D31" s="16">
        <f t="shared" si="6"/>
        <v>-44629.2</v>
      </c>
      <c r="E31" s="16">
        <f t="shared" si="6"/>
        <v>-9658</v>
      </c>
      <c r="F31" s="16">
        <f t="shared" si="6"/>
        <v>-34482.8</v>
      </c>
      <c r="G31" s="16">
        <f t="shared" si="6"/>
        <v>-50336</v>
      </c>
      <c r="H31" s="16">
        <f t="shared" si="6"/>
        <v>-9257.6</v>
      </c>
      <c r="I31" s="16">
        <f t="shared" si="6"/>
        <v>-61041.2</v>
      </c>
      <c r="J31" s="16">
        <f t="shared" si="6"/>
        <v>-45817.2</v>
      </c>
      <c r="K31" s="16">
        <f t="shared" si="6"/>
        <v>-37065.6</v>
      </c>
      <c r="L31" s="16">
        <f t="shared" si="6"/>
        <v>-32260.8</v>
      </c>
      <c r="M31" s="16">
        <f t="shared" si="6"/>
        <v>-24195.6</v>
      </c>
      <c r="N31" s="16">
        <f t="shared" si="6"/>
        <v>-17859.6</v>
      </c>
      <c r="O31" s="32">
        <f aca="true" t="shared" si="7" ref="O31:O57">SUM(B31:N31)</f>
        <v>-481597.5999999999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SUM(B33:B41)</f>
        <v>-6127.84</v>
      </c>
      <c r="C32" s="31">
        <f aca="true" t="shared" si="8" ref="C32:O32">SUM(C33:C41)</f>
        <v>-4563.28</v>
      </c>
      <c r="D32" s="31">
        <f t="shared" si="8"/>
        <v>-3911.38</v>
      </c>
      <c r="E32" s="31">
        <f t="shared" si="8"/>
        <v>-1231.36</v>
      </c>
      <c r="F32" s="31">
        <f t="shared" si="8"/>
        <v>-4172.14</v>
      </c>
      <c r="G32" s="31">
        <f>SUM(G33:G50)</f>
        <v>-5910.54</v>
      </c>
      <c r="H32" s="31">
        <f aca="true" t="shared" si="9" ref="H32:O32">SUM(H33:H50)</f>
        <v>-1043.04</v>
      </c>
      <c r="I32" s="31">
        <f t="shared" si="9"/>
        <v>-4490.85</v>
      </c>
      <c r="J32" s="31">
        <f t="shared" si="9"/>
        <v>-3925.87</v>
      </c>
      <c r="K32" s="31">
        <f t="shared" si="9"/>
        <v>-5244.15</v>
      </c>
      <c r="L32" s="31">
        <f t="shared" si="9"/>
        <v>-4780.58</v>
      </c>
      <c r="M32" s="31">
        <f t="shared" si="9"/>
        <v>-2694.51</v>
      </c>
      <c r="N32" s="31">
        <f t="shared" si="9"/>
        <v>-1390.75</v>
      </c>
      <c r="O32" s="31">
        <f t="shared" si="9"/>
        <v>-49486.29000000001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-6127.84</v>
      </c>
      <c r="C41" s="33">
        <v>-4563.28</v>
      </c>
      <c r="D41" s="33">
        <v>-3911.38</v>
      </c>
      <c r="E41" s="33">
        <v>-1231.36</v>
      </c>
      <c r="F41" s="33">
        <v>-4172.14</v>
      </c>
      <c r="G41" s="33">
        <v>-5910.54</v>
      </c>
      <c r="H41" s="33">
        <v>-1043.04</v>
      </c>
      <c r="I41" s="33">
        <v>-4490.85</v>
      </c>
      <c r="J41" s="33">
        <v>-3925.87</v>
      </c>
      <c r="K41" s="33">
        <v>-5244.15</v>
      </c>
      <c r="L41" s="33">
        <v>-4780.58</v>
      </c>
      <c r="M41" s="33">
        <v>-2694.51</v>
      </c>
      <c r="N41" s="33">
        <v>-1390.75</v>
      </c>
      <c r="O41" s="33">
        <f t="shared" si="7"/>
        <v>-49486.29000000001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0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0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0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0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0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0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1" ref="B55:N55">+B18+B29</f>
        <v>1479247.75</v>
      </c>
      <c r="C55" s="36">
        <f t="shared" si="11"/>
        <v>1057989.82</v>
      </c>
      <c r="D55" s="36">
        <f t="shared" si="11"/>
        <v>925546.6000000002</v>
      </c>
      <c r="E55" s="36">
        <f t="shared" si="11"/>
        <v>296560.62</v>
      </c>
      <c r="F55" s="36">
        <f t="shared" si="11"/>
        <v>994997.8300000001</v>
      </c>
      <c r="G55" s="36">
        <f t="shared" si="11"/>
        <v>1410394.1599999997</v>
      </c>
      <c r="H55" s="36">
        <f t="shared" si="11"/>
        <v>250699.7</v>
      </c>
      <c r="I55" s="36">
        <f t="shared" si="11"/>
        <v>1058973.19</v>
      </c>
      <c r="J55" s="36">
        <f t="shared" si="11"/>
        <v>923935.5900000001</v>
      </c>
      <c r="K55" s="36">
        <f t="shared" si="11"/>
        <v>1262007.76</v>
      </c>
      <c r="L55" s="36">
        <f t="shared" si="11"/>
        <v>1156208.3599999999</v>
      </c>
      <c r="M55" s="36">
        <f t="shared" si="11"/>
        <v>653116.84</v>
      </c>
      <c r="N55" s="36">
        <f t="shared" si="11"/>
        <v>323966.8000000001</v>
      </c>
      <c r="O55" s="36">
        <f>SUM(B55:N55)</f>
        <v>11793645.020000001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2" ref="B61:O61">SUM(B62:B72)</f>
        <v>1479247.74</v>
      </c>
      <c r="C61" s="51">
        <f t="shared" si="12"/>
        <v>1057989.82</v>
      </c>
      <c r="D61" s="51">
        <f t="shared" si="12"/>
        <v>925546.6</v>
      </c>
      <c r="E61" s="51">
        <f t="shared" si="12"/>
        <v>296560.63</v>
      </c>
      <c r="F61" s="51">
        <f t="shared" si="12"/>
        <v>994997.83</v>
      </c>
      <c r="G61" s="51">
        <f t="shared" si="12"/>
        <v>1410394.16</v>
      </c>
      <c r="H61" s="51">
        <f t="shared" si="12"/>
        <v>250699.71</v>
      </c>
      <c r="I61" s="51">
        <f t="shared" si="12"/>
        <v>1058973.18</v>
      </c>
      <c r="J61" s="51">
        <f t="shared" si="12"/>
        <v>923935.59</v>
      </c>
      <c r="K61" s="51">
        <f t="shared" si="12"/>
        <v>1262007.76</v>
      </c>
      <c r="L61" s="51">
        <f t="shared" si="12"/>
        <v>1156208.36</v>
      </c>
      <c r="M61" s="51">
        <f t="shared" si="12"/>
        <v>653116.84</v>
      </c>
      <c r="N61" s="51">
        <f t="shared" si="12"/>
        <v>323966.81</v>
      </c>
      <c r="O61" s="36">
        <f t="shared" si="12"/>
        <v>11793645.03</v>
      </c>
      <c r="Q61"/>
    </row>
    <row r="62" spans="1:18" ht="18.75" customHeight="1">
      <c r="A62" s="26" t="s">
        <v>55</v>
      </c>
      <c r="B62" s="51">
        <v>1207092.15</v>
      </c>
      <c r="C62" s="51">
        <v>752517.93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1959610.08</v>
      </c>
      <c r="P62"/>
      <c r="Q62"/>
      <c r="R62" s="43"/>
    </row>
    <row r="63" spans="1:16" ht="18.75" customHeight="1">
      <c r="A63" s="26" t="s">
        <v>56</v>
      </c>
      <c r="B63" s="51">
        <v>272155.59</v>
      </c>
      <c r="C63" s="51">
        <v>305471.89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577627.48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925546.6</v>
      </c>
      <c r="E64" s="52">
        <v>0</v>
      </c>
      <c r="F64" s="52">
        <v>0</v>
      </c>
      <c r="G64" s="52">
        <v>0</v>
      </c>
      <c r="H64" s="51">
        <v>250699.71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1176246.31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296560.63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296560.63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994997.83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994997.83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1410394.16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1410394.16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1058973.18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1058973.18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923935.59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923935.59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1262007.76</v>
      </c>
      <c r="L70" s="31">
        <v>1156208.36</v>
      </c>
      <c r="M70" s="52">
        <v>0</v>
      </c>
      <c r="N70" s="52">
        <v>0</v>
      </c>
      <c r="O70" s="36">
        <f t="shared" si="13"/>
        <v>2418216.12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653116.84</v>
      </c>
      <c r="N71" s="52">
        <v>0</v>
      </c>
      <c r="O71" s="36">
        <f t="shared" si="13"/>
        <v>653116.84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323966.81</v>
      </c>
      <c r="O72" s="55">
        <f t="shared" si="13"/>
        <v>323966.81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2022-08-26T17:12:01Z</dcterms:modified>
  <cp:category/>
  <cp:version/>
  <cp:contentType/>
  <cp:contentStatus/>
</cp:coreProperties>
</file>