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<sst xmlns="http://schemas.openxmlformats.org/spreadsheetml/2006/main" count="90" uniqueCount="87">
  <si>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</si>
  <si>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</si>
  <si>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</si>
  <si>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</si>
  <si>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</si>
  <si>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</si>
  <si>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</si>
  <si>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</si>
  <si>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</si>
  <si>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</si>
  <si>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</si>
  <si>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</si>
  <si>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</si>
  <si>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</si>
  <si>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</si>
  <si>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</si>
  <si>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</si>
  <si>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</si>
  <si>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</si>
  <si>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</si>
  <si>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</si>
  <si>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</si>
  <si>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</si>
  <si>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</si>
  <si>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</si>
  <si>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</si>
  <si>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</si>
  <si>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</si>
  <si>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</si>
  <si>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</si>
  <si>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</si>
  <si>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</si>
  <si>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</si>
  <si>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</si>
  <si>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</si>
  <si>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</si>
  <si>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</si>
  <si>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</si>
  <si>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</si>
  <si>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</si>
  <si>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</si>
  <si>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</si>
  <si>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</si>
  <si>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</si>
  <si>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</si>
  <si>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</si>
  <si>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</si>
  <si>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</si>
  <si>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</si>
  <si>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</si>
  <si>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</si>
  <si>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</si>
  <si>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</si>
  <si>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</si>
  <si>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</si>
  <si>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</si>
  <si>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</si>
  <si>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</si>
  <si>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</si>
  <si>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</si>
  <si>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</si>
  <si>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</si>
  <si>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</si>
  <si>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</si>
  <si>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</si>
  <si>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</si>
  <si>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</si>
  <si>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23/08/22 - VENCIMENTO 30/08/22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</si>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</sst>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0" fontId="0" fillId="0" borderId="0" xfId="0" applyFill="1" applyAlignment="1" quotePrefix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387955</v>
      </c>
      <c r="C7" s="9">
        <f t="shared" si="0"/>
        <v>280090</v>
      </c>
      <c r="D7" s="9">
        <f t="shared" si="0"/>
        <v>275098</v>
      </c>
      <c r="E7" s="9">
        <f t="shared" si="0"/>
        <v>68167</v>
      </c>
      <c r="F7" s="9">
        <f t="shared" si="0"/>
        <v>238591</v>
      </c>
      <c r="G7" s="9">
        <f t="shared" si="0"/>
        <v>374438</v>
      </c>
      <c r="H7" s="9">
        <f t="shared" si="0"/>
        <v>45851</v>
      </c>
      <c r="I7" s="9">
        <f t="shared" si="0"/>
        <v>295289</v>
      </c>
      <c r="J7" s="9">
        <f t="shared" si="0"/>
        <v>233713</v>
      </c>
      <c r="K7" s="9">
        <f t="shared" si="0"/>
        <v>360256</v>
      </c>
      <c r="L7" s="9">
        <f t="shared" si="0"/>
        <v>279842</v>
      </c>
      <c r="M7" s="9">
        <f t="shared" si="0"/>
        <v>135309</v>
      </c>
      <c r="N7" s="9">
        <f t="shared" si="0"/>
        <v>84508</v>
      </c>
      <c r="O7" s="9">
        <f t="shared" si="0"/>
        <v>3059107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11771</v>
      </c>
      <c r="C8" s="11">
        <f t="shared" si="1"/>
        <v>12968</v>
      </c>
      <c r="D8" s="11">
        <f t="shared" si="1"/>
        <v>9052</v>
      </c>
      <c r="E8" s="11">
        <f t="shared" si="1"/>
        <v>1982</v>
      </c>
      <c r="F8" s="11">
        <f t="shared" si="1"/>
        <v>7410</v>
      </c>
      <c r="G8" s="11">
        <f t="shared" si="1"/>
        <v>10763</v>
      </c>
      <c r="H8" s="11">
        <f t="shared" si="1"/>
        <v>2136</v>
      </c>
      <c r="I8" s="11">
        <f t="shared" si="1"/>
        <v>14855</v>
      </c>
      <c r="J8" s="11">
        <f t="shared" si="1"/>
        <v>9818</v>
      </c>
      <c r="K8" s="11">
        <f t="shared" si="1"/>
        <v>7653</v>
      </c>
      <c r="L8" s="11">
        <f t="shared" si="1"/>
        <v>6775</v>
      </c>
      <c r="M8" s="11">
        <f t="shared" si="1"/>
        <v>5352</v>
      </c>
      <c r="N8" s="11">
        <f t="shared" si="1"/>
        <v>4002</v>
      </c>
      <c r="O8" s="11">
        <f t="shared" si="1"/>
        <v>104537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11771</v>
      </c>
      <c r="C9" s="11">
        <v>12968</v>
      </c>
      <c r="D9" s="11">
        <v>9052</v>
      </c>
      <c r="E9" s="11">
        <v>1982</v>
      </c>
      <c r="F9" s="11">
        <v>7410</v>
      </c>
      <c r="G9" s="11">
        <v>10763</v>
      </c>
      <c r="H9" s="11">
        <v>2136</v>
      </c>
      <c r="I9" s="11">
        <v>14852</v>
      </c>
      <c r="J9" s="11">
        <v>9818</v>
      </c>
      <c r="K9" s="11">
        <v>7641</v>
      </c>
      <c r="L9" s="11">
        <v>6772</v>
      </c>
      <c r="M9" s="11">
        <v>5349</v>
      </c>
      <c r="N9" s="11">
        <v>3987</v>
      </c>
      <c r="O9" s="11">
        <f>SUM(B9:N9)</f>
        <v>104501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3</v>
      </c>
      <c r="M10" s="13">
        <v>3</v>
      </c>
      <c r="N10" s="13">
        <v>15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376184</v>
      </c>
      <c r="C11" s="13">
        <v>267122</v>
      </c>
      <c r="D11" s="13">
        <v>266046</v>
      </c>
      <c r="E11" s="13">
        <v>66185</v>
      </c>
      <c r="F11" s="13">
        <v>231181</v>
      </c>
      <c r="G11" s="13">
        <v>363675</v>
      </c>
      <c r="H11" s="13">
        <v>43715</v>
      </c>
      <c r="I11" s="13">
        <v>280434</v>
      </c>
      <c r="J11" s="13">
        <v>223895</v>
      </c>
      <c r="K11" s="13">
        <v>352603</v>
      </c>
      <c r="L11" s="13">
        <v>273067</v>
      </c>
      <c r="M11" s="13">
        <v>129957</v>
      </c>
      <c r="N11" s="13">
        <v>80506</v>
      </c>
      <c r="O11" s="11">
        <f>SUM(B11:N11)</f>
        <v>2954570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1.251054537690006</v>
      </c>
      <c r="C16" s="19">
        <v>1.246597282400756</v>
      </c>
      <c r="D16" s="19">
        <v>1.266321429269754</v>
      </c>
      <c r="E16" s="19">
        <v>0.90570075521359</v>
      </c>
      <c r="F16" s="19">
        <v>1.340373870078871</v>
      </c>
      <c r="G16" s="19">
        <v>1.448324352754522</v>
      </c>
      <c r="H16" s="19">
        <v>1.612498420110573</v>
      </c>
      <c r="I16" s="19">
        <v>1.184735273447199</v>
      </c>
      <c r="J16" s="19">
        <v>1.292328218030775</v>
      </c>
      <c r="K16" s="19">
        <v>1.163252185483362</v>
      </c>
      <c r="L16" s="19">
        <v>1.21032381161727</v>
      </c>
      <c r="M16" s="19">
        <v>1.227422481181482</v>
      </c>
      <c r="N16" s="19">
        <v>1.1131658673067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1561106.2500000002</v>
      </c>
      <c r="C18" s="24">
        <f>SUM(C19:C27)</f>
        <v>1136223.04</v>
      </c>
      <c r="D18" s="24">
        <f>SUM(D19:D27)</f>
        <v>984097.1600000001</v>
      </c>
      <c r="E18" s="24">
        <f>SUM(E19:E27)</f>
        <v>304273.72000000003</v>
      </c>
      <c r="F18" s="24">
        <f>SUM(F19:F27)</f>
        <v>1043155.2699999999</v>
      </c>
      <c r="G18" s="24">
        <f>SUM(G19:G27)</f>
        <v>1478172.4899999998</v>
      </c>
      <c r="H18" s="24">
        <f>SUM(H19:H27)</f>
        <v>266562.83</v>
      </c>
      <c r="I18" s="24">
        <f>SUM(I19:I27)</f>
        <v>1142637.3699999996</v>
      </c>
      <c r="J18" s="24">
        <f>SUM(J19:J27)</f>
        <v>975390.2100000002</v>
      </c>
      <c r="K18" s="24">
        <f>SUM(K19:K27)</f>
        <v>1307078.0299999998</v>
      </c>
      <c r="L18" s="24">
        <f>SUM(L19:L27)</f>
        <v>1207805.45</v>
      </c>
      <c r="M18" s="24">
        <f>SUM(M19:M27)</f>
        <v>684400.5599999999</v>
      </c>
      <c r="N18" s="24">
        <f>SUM(N19:N27)</f>
        <v>345617.5900000001</v>
      </c>
      <c r="O18" s="24">
        <f>O19+O20+O21+O22+O23+O24+O25+O27</f>
        <v>12433001.660000002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1139191.06</v>
      </c>
      <c r="C19" s="30">
        <f>ROUND((C13+C14)*C7,2)</f>
        <v>849653.02</v>
      </c>
      <c r="D19" s="30">
        <f>ROUND((D13+D14)*D7,2)</f>
        <v>731870.72</v>
      </c>
      <c r="E19" s="30">
        <f>ROUND((E13+E14)*E7,2)</f>
        <v>309812.2</v>
      </c>
      <c r="F19" s="30">
        <f>ROUND((F13+F14)*F7,2)</f>
        <v>735719.21</v>
      </c>
      <c r="G19" s="30">
        <f>ROUND((G13+G14)*G7,2)</f>
        <v>950024.09</v>
      </c>
      <c r="H19" s="30">
        <f>ROUND((H13+H14)*H7,2)</f>
        <v>156191.43</v>
      </c>
      <c r="I19" s="30">
        <f>ROUND((I13+I14)*I7,2)</f>
        <v>889440</v>
      </c>
      <c r="J19" s="30">
        <f>ROUND((J13+J14)*J7,2)</f>
        <v>708056.9</v>
      </c>
      <c r="K19" s="30">
        <f>ROUND((K13+K14)*K7,2)</f>
        <v>1031665.11</v>
      </c>
      <c r="L19" s="30">
        <f>ROUND((L13+L14)*L7,2)</f>
        <v>912480.81</v>
      </c>
      <c r="M19" s="30">
        <f>ROUND((M13+M14)*M7,2)</f>
        <v>509113.64</v>
      </c>
      <c r="N19" s="30">
        <f>ROUND((N13+N14)*N7,2)</f>
        <v>287217.34</v>
      </c>
      <c r="O19" s="30">
        <f>SUM(B19:N19)</f>
        <v>9210435.530000001</v>
      </c>
    </row>
    <row r="20" spans="1:23" ht="18.75" customHeight="1">
      <c r="A20" s="26" t="s">
        <v>35</v>
      </c>
      <c r="B20" s="30">
        <f>IF(B16&lt;&gt;0,ROUND((B16-1)*B19,2),0)</f>
        <v>285999.08</v>
      </c>
      <c r="C20" s="30">
        <f aca="true" t="shared" si="2" ref="C20:N20">IF(C16&lt;&gt;0,ROUND((C16-1)*C19,2),0)</f>
        <v>209522.13</v>
      </c>
      <c r="D20" s="30">
        <f t="shared" si="2"/>
        <v>194912.86</v>
      </c>
      <c r="E20" s="30">
        <f t="shared" si="2"/>
        <v>-29215.06</v>
      </c>
      <c r="F20" s="30">
        <f t="shared" si="2"/>
        <v>250419.59</v>
      </c>
      <c r="G20" s="30">
        <f t="shared" si="2"/>
        <v>425918.94</v>
      </c>
      <c r="H20" s="30">
        <f t="shared" si="2"/>
        <v>95667</v>
      </c>
      <c r="I20" s="30">
        <f t="shared" si="2"/>
        <v>164310.94</v>
      </c>
      <c r="J20" s="30">
        <f t="shared" si="2"/>
        <v>206985.01</v>
      </c>
      <c r="K20" s="30">
        <f t="shared" si="2"/>
        <v>168421.58</v>
      </c>
      <c r="L20" s="30">
        <f t="shared" si="2"/>
        <v>191916.44</v>
      </c>
      <c r="M20" s="30">
        <f t="shared" si="2"/>
        <v>115783.89</v>
      </c>
      <c r="N20" s="30">
        <f t="shared" si="2"/>
        <v>32503.2</v>
      </c>
      <c r="O20" s="30">
        <f aca="true" t="shared" si="3" ref="O19:O27">SUM(B20:N20)</f>
        <v>2313145.6000000006</v>
      </c>
      <c r="W20" s="62"/>
    </row>
    <row r="21" spans="1:15" ht="18.75" customHeight="1">
      <c r="A21" s="26" t="s">
        <v>36</v>
      </c>
      <c r="B21" s="30">
        <v>69652.21</v>
      </c>
      <c r="C21" s="30">
        <v>47479.44</v>
      </c>
      <c r="D21" s="30">
        <v>30284.06</v>
      </c>
      <c r="E21" s="30">
        <v>12543.89</v>
      </c>
      <c r="F21" s="30">
        <v>36435.08</v>
      </c>
      <c r="G21" s="30">
        <v>56211.21</v>
      </c>
      <c r="H21" s="30">
        <v>6578.74</v>
      </c>
      <c r="I21" s="30">
        <v>43624.41</v>
      </c>
      <c r="J21" s="30">
        <v>37489.66</v>
      </c>
      <c r="K21" s="30">
        <v>62134.85</v>
      </c>
      <c r="L21" s="30">
        <v>58850.62</v>
      </c>
      <c r="M21" s="30">
        <v>27437.57</v>
      </c>
      <c r="N21" s="30">
        <v>15057.65</v>
      </c>
      <c r="O21" s="30">
        <f t="shared" si="3"/>
        <v>503779.3900000001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70</v>
      </c>
      <c r="B24" s="30">
        <v>1112.42</v>
      </c>
      <c r="C24" s="30">
        <v>823.25</v>
      </c>
      <c r="D24" s="30">
        <v>706.01</v>
      </c>
      <c r="E24" s="30">
        <v>218.84</v>
      </c>
      <c r="F24" s="30">
        <v>752.91</v>
      </c>
      <c r="G24" s="30">
        <v>1062.93</v>
      </c>
      <c r="H24" s="30">
        <v>190.18</v>
      </c>
      <c r="I24" s="30">
        <v>815.43</v>
      </c>
      <c r="J24" s="30">
        <v>703.41</v>
      </c>
      <c r="K24" s="30">
        <v>937.88</v>
      </c>
      <c r="L24" s="30">
        <v>864.93</v>
      </c>
      <c r="M24" s="30">
        <v>484.57</v>
      </c>
      <c r="N24" s="30">
        <v>250.1</v>
      </c>
      <c r="O24" s="30">
        <f t="shared" si="3"/>
        <v>8922.860000000002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3"/>
        <v>7557.68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26491.18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390782.44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4" ref="B29:O29">+B30+B32+B52+B53+B56-B57</f>
        <v>-57978.18</v>
      </c>
      <c r="C29" s="30">
        <f>+C30+C32+C52+C53+C56-C57</f>
        <v>-61636.97</v>
      </c>
      <c r="D29" s="30">
        <f t="shared" si="4"/>
        <v>-43754.670000000006</v>
      </c>
      <c r="E29" s="30">
        <f t="shared" si="4"/>
        <v>-9937.68</v>
      </c>
      <c r="F29" s="30">
        <f t="shared" si="4"/>
        <v>-36790.63</v>
      </c>
      <c r="G29" s="30">
        <f t="shared" si="4"/>
        <v>-53267.74</v>
      </c>
      <c r="H29" s="30">
        <f t="shared" si="4"/>
        <v>-10455.92</v>
      </c>
      <c r="I29" s="30">
        <f t="shared" si="4"/>
        <v>-69883.11</v>
      </c>
      <c r="J29" s="30">
        <f t="shared" si="4"/>
        <v>-47110.579999999994</v>
      </c>
      <c r="K29" s="30">
        <f t="shared" si="4"/>
        <v>-38835.58</v>
      </c>
      <c r="L29" s="30">
        <f t="shared" si="4"/>
        <v>-34606.35</v>
      </c>
      <c r="M29" s="30">
        <f t="shared" si="4"/>
        <v>-26230.11</v>
      </c>
      <c r="N29" s="30">
        <f t="shared" si="4"/>
        <v>-18933.52</v>
      </c>
      <c r="O29" s="30">
        <f t="shared" si="4"/>
        <v>-509421.04000000004</v>
      </c>
    </row>
    <row r="30" spans="1:15" ht="18.75" customHeight="1">
      <c r="A30" s="26" t="s">
        <v>39</v>
      </c>
      <c r="B30" s="31">
        <f>+B31</f>
        <v>-51792.4</v>
      </c>
      <c r="C30" s="31">
        <f>+C31</f>
        <v>-57059.2</v>
      </c>
      <c r="D30" s="31">
        <f aca="true" t="shared" si="5" ref="D30:O30">+D31</f>
        <v>-39828.8</v>
      </c>
      <c r="E30" s="31">
        <f t="shared" si="5"/>
        <v>-8720.8</v>
      </c>
      <c r="F30" s="31">
        <f t="shared" si="5"/>
        <v>-32604</v>
      </c>
      <c r="G30" s="31">
        <f t="shared" si="5"/>
        <v>-47357.2</v>
      </c>
      <c r="H30" s="31">
        <f t="shared" si="5"/>
        <v>-9398.4</v>
      </c>
      <c r="I30" s="31">
        <f t="shared" si="5"/>
        <v>-65348.8</v>
      </c>
      <c r="J30" s="31">
        <f t="shared" si="5"/>
        <v>-43199.2</v>
      </c>
      <c r="K30" s="31">
        <f t="shared" si="5"/>
        <v>-33620.4</v>
      </c>
      <c r="L30" s="31">
        <f t="shared" si="5"/>
        <v>-29796.8</v>
      </c>
      <c r="M30" s="31">
        <f t="shared" si="5"/>
        <v>-23535.6</v>
      </c>
      <c r="N30" s="31">
        <f t="shared" si="5"/>
        <v>-17542.8</v>
      </c>
      <c r="O30" s="31">
        <f t="shared" si="5"/>
        <v>-459804.4</v>
      </c>
    </row>
    <row r="31" spans="1:26" ht="18.75" customHeight="1">
      <c r="A31" s="27" t="s">
        <v>40</v>
      </c>
      <c r="B31" s="16">
        <f>ROUND((-B9)*$G$3,2)</f>
        <v>-51792.4</v>
      </c>
      <c r="C31" s="16">
        <f aca="true" t="shared" si="6" ref="C31:N31">ROUND((-C9)*$G$3,2)</f>
        <v>-57059.2</v>
      </c>
      <c r="D31" s="16">
        <f t="shared" si="6"/>
        <v>-39828.8</v>
      </c>
      <c r="E31" s="16">
        <f t="shared" si="6"/>
        <v>-8720.8</v>
      </c>
      <c r="F31" s="16">
        <f t="shared" si="6"/>
        <v>-32604</v>
      </c>
      <c r="G31" s="16">
        <f t="shared" si="6"/>
        <v>-47357.2</v>
      </c>
      <c r="H31" s="16">
        <f t="shared" si="6"/>
        <v>-9398.4</v>
      </c>
      <c r="I31" s="16">
        <f t="shared" si="6"/>
        <v>-65348.8</v>
      </c>
      <c r="J31" s="16">
        <f t="shared" si="6"/>
        <v>-43199.2</v>
      </c>
      <c r="K31" s="16">
        <f t="shared" si="6"/>
        <v>-33620.4</v>
      </c>
      <c r="L31" s="16">
        <f t="shared" si="6"/>
        <v>-29796.8</v>
      </c>
      <c r="M31" s="16">
        <f t="shared" si="6"/>
        <v>-23535.6</v>
      </c>
      <c r="N31" s="16">
        <f t="shared" si="6"/>
        <v>-17542.8</v>
      </c>
      <c r="O31" s="32">
        <f aca="true" t="shared" si="7" ref="O31:O57">SUM(B31:N31)</f>
        <v>-459804.4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-6185.78</v>
      </c>
      <c r="C32" s="31">
        <f aca="true" t="shared" si="8" ref="C32:O32">SUM(C33:C50)</f>
        <v>-4577.77</v>
      </c>
      <c r="D32" s="31">
        <f t="shared" si="8"/>
        <v>-3925.87</v>
      </c>
      <c r="E32" s="31">
        <f t="shared" si="8"/>
        <v>-1216.88</v>
      </c>
      <c r="F32" s="31">
        <f t="shared" si="8"/>
        <v>-4186.63</v>
      </c>
      <c r="G32" s="31">
        <f t="shared" si="8"/>
        <v>-5910.54</v>
      </c>
      <c r="H32" s="31">
        <f t="shared" si="8"/>
        <v>-1057.52</v>
      </c>
      <c r="I32" s="31">
        <f t="shared" si="8"/>
        <v>-4534.31</v>
      </c>
      <c r="J32" s="31">
        <f t="shared" si="8"/>
        <v>-3911.38</v>
      </c>
      <c r="K32" s="31">
        <f t="shared" si="8"/>
        <v>-5215.18</v>
      </c>
      <c r="L32" s="31">
        <f t="shared" si="8"/>
        <v>-4809.55</v>
      </c>
      <c r="M32" s="31">
        <f t="shared" si="8"/>
        <v>-2694.51</v>
      </c>
      <c r="N32" s="31">
        <f t="shared" si="8"/>
        <v>-1390.72</v>
      </c>
      <c r="O32" s="31">
        <f t="shared" si="8"/>
        <v>-49616.64000000001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-6185.78</v>
      </c>
      <c r="C41" s="33">
        <v>-4577.77</v>
      </c>
      <c r="D41" s="33">
        <v>-3925.87</v>
      </c>
      <c r="E41" s="33">
        <v>-1216.88</v>
      </c>
      <c r="F41" s="33">
        <v>-4186.63</v>
      </c>
      <c r="G41" s="33">
        <v>-5910.54</v>
      </c>
      <c r="H41" s="33">
        <v>-1057.52</v>
      </c>
      <c r="I41" s="33">
        <v>-4534.31</v>
      </c>
      <c r="J41" s="33">
        <v>-3911.38</v>
      </c>
      <c r="K41" s="33">
        <v>-5215.18</v>
      </c>
      <c r="L41" s="33">
        <v>-4809.55</v>
      </c>
      <c r="M41" s="33">
        <v>-2694.51</v>
      </c>
      <c r="N41" s="33">
        <v>-1390.72</v>
      </c>
      <c r="O41" s="33">
        <f t="shared" si="7"/>
        <v>-49616.64000000001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9" ref="B55:N55">+B18+B29</f>
        <v>1503128.0700000003</v>
      </c>
      <c r="C55" s="36">
        <f t="shared" si="9"/>
        <v>1074586.07</v>
      </c>
      <c r="D55" s="36">
        <f t="shared" si="9"/>
        <v>940342.4900000001</v>
      </c>
      <c r="E55" s="36">
        <f t="shared" si="9"/>
        <v>294336.04000000004</v>
      </c>
      <c r="F55" s="36">
        <f t="shared" si="9"/>
        <v>1006364.6399999999</v>
      </c>
      <c r="G55" s="36">
        <f t="shared" si="9"/>
        <v>1424904.7499999998</v>
      </c>
      <c r="H55" s="36">
        <f t="shared" si="9"/>
        <v>256106.91</v>
      </c>
      <c r="I55" s="36">
        <f t="shared" si="9"/>
        <v>1072754.2599999995</v>
      </c>
      <c r="J55" s="36">
        <f t="shared" si="9"/>
        <v>928279.6300000002</v>
      </c>
      <c r="K55" s="36">
        <f t="shared" si="9"/>
        <v>1268242.4499999997</v>
      </c>
      <c r="L55" s="36">
        <f t="shared" si="9"/>
        <v>1173199.0999999999</v>
      </c>
      <c r="M55" s="36">
        <f t="shared" si="9"/>
        <v>658170.45</v>
      </c>
      <c r="N55" s="36">
        <f t="shared" si="9"/>
        <v>326684.07000000007</v>
      </c>
      <c r="O55" s="36">
        <f>SUM(B55:N55)</f>
        <v>11927098.93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0" ref="B61:O61">SUM(B62:B72)</f>
        <v>1503128.08</v>
      </c>
      <c r="C61" s="51">
        <f t="shared" si="10"/>
        <v>1074586.06</v>
      </c>
      <c r="D61" s="51">
        <f t="shared" si="10"/>
        <v>940342.49</v>
      </c>
      <c r="E61" s="51">
        <f t="shared" si="10"/>
        <v>294336.04</v>
      </c>
      <c r="F61" s="51">
        <f t="shared" si="10"/>
        <v>1006364.64</v>
      </c>
      <c r="G61" s="51">
        <f t="shared" si="10"/>
        <v>1424904.75</v>
      </c>
      <c r="H61" s="51">
        <f t="shared" si="10"/>
        <v>256106.92</v>
      </c>
      <c r="I61" s="51">
        <f t="shared" si="10"/>
        <v>1072754.26</v>
      </c>
      <c r="J61" s="51">
        <f t="shared" si="10"/>
        <v>928279.64</v>
      </c>
      <c r="K61" s="51">
        <f t="shared" si="10"/>
        <v>1268242.45</v>
      </c>
      <c r="L61" s="51">
        <f t="shared" si="10"/>
        <v>1173199.1</v>
      </c>
      <c r="M61" s="51">
        <f t="shared" si="10"/>
        <v>658170.45</v>
      </c>
      <c r="N61" s="51">
        <f t="shared" si="10"/>
        <v>326684.07</v>
      </c>
      <c r="O61" s="36">
        <f t="shared" si="10"/>
        <v>11927098.95</v>
      </c>
      <c r="Q61"/>
    </row>
    <row r="62" spans="1:18" ht="18.75" customHeight="1">
      <c r="A62" s="26" t="s">
        <v>55</v>
      </c>
      <c r="B62" s="51">
        <v>1226392.24</v>
      </c>
      <c r="C62" s="51">
        <v>764209.98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1990602.22</v>
      </c>
      <c r="P62"/>
      <c r="Q62"/>
      <c r="R62" s="43"/>
    </row>
    <row r="63" spans="1:16" ht="18.75" customHeight="1">
      <c r="A63" s="26" t="s">
        <v>56</v>
      </c>
      <c r="B63" s="51">
        <v>276735.84</v>
      </c>
      <c r="C63" s="51">
        <v>310376.08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1" ref="O63:O72">SUM(B63:N63)</f>
        <v>587111.92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940342.49</v>
      </c>
      <c r="E64" s="52">
        <v>0</v>
      </c>
      <c r="F64" s="52">
        <v>0</v>
      </c>
      <c r="G64" s="52">
        <v>0</v>
      </c>
      <c r="H64" s="51">
        <v>256106.92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1"/>
        <v>1196449.41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294336.04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1"/>
        <v>294336.04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1006364.64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1"/>
        <v>1006364.64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1424904.75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1"/>
        <v>1424904.75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1072754.26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1"/>
        <v>1072754.26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928279.64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1"/>
        <v>928279.64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1268242.45</v>
      </c>
      <c r="L70" s="31">
        <v>1173199.1</v>
      </c>
      <c r="M70" s="52">
        <v>0</v>
      </c>
      <c r="N70" s="52">
        <v>0</v>
      </c>
      <c r="O70" s="36">
        <f t="shared" si="11"/>
        <v>2441441.55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658170.45</v>
      </c>
      <c r="N71" s="52">
        <v>0</v>
      </c>
      <c r="O71" s="36">
        <f t="shared" si="11"/>
        <v>658170.45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326684.07</v>
      </c>
      <c r="O72" s="55">
        <f t="shared" si="11"/>
        <v>326684.07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88" ht="13.5">
      <c r="M88" s="68"/>
    </row>
    <row r="89" ht="13.5">
      <c r="M89" s="68"/>
    </row>
    <row r="90" ht="13.5">
      <c r="M90" s="68"/>
    </row>
    <row r="91" ht="13.5">
      <c r="M91" s="69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2022-08-29T18:46:25Z</dcterms:modified>
  <cp:category/>
  <cp:version/>
  <cp:contentType/>
  <cp:contentStatus/>
</cp:coreProperties>
</file>