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<sst xmlns="http://schemas.openxmlformats.org/spreadsheetml/2006/main" count="90" uniqueCount="87">
  <si>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</si>
  <si>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</si>
  <si>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</si>
  <si>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</si>
  <si>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</si>
  <si>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</si>
  <si>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</si>
  <si>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</si>
  <si>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</si>
  <si>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</si>
  <si>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</si>
  <si>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</si>
  <si>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</si>
  <si>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</si>
  <si>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</si>
  <si>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</si>
  <si>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</si>
  <si>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</si>
  <si>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</si>
  <si>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</si>
  <si>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</si>
  <si>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</si>
  <si>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</si>
  <si>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</si>
  <si>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</si>
  <si>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</si>
  <si>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</si>
  <si>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</si>
  <si>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</si>
  <si>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</si>
  <si>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</si>
  <si>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</si>
  <si>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</si>
  <si>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</si>
  <si>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</si>
  <si>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</si>
  <si>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</si>
  <si>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</si>
  <si>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</si>
  <si>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</si>
  <si>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</si>
  <si>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</si>
  <si>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</si>
  <si>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</si>
  <si>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</si>
  <si>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</si>
  <si>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</si>
  <si>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</si>
  <si>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</si>
  <si>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</si>
  <si>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</si>
  <si>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</si>
  <si>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</si>
  <si>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</si>
  <si>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</si>
  <si>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</si>
  <si>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</si>
  <si>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</si>
  <si>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</si>
  <si>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</si>
  <si>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</si>
  <si>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</si>
  <si>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</si>
  <si>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</si>
  <si>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</si>
  <si>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</si>
  <si>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</si>
  <si>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27/08/22 - VENCIMENTO 02/09/22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</si>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</sst>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258367</v>
      </c>
      <c r="C7" s="9">
        <f t="shared" si="0"/>
        <v>175563</v>
      </c>
      <c r="D7" s="9">
        <f t="shared" si="0"/>
        <v>190667</v>
      </c>
      <c r="E7" s="9">
        <f t="shared" si="0"/>
        <v>44849</v>
      </c>
      <c r="F7" s="9">
        <f t="shared" si="0"/>
        <v>147057</v>
      </c>
      <c r="G7" s="9">
        <f t="shared" si="0"/>
        <v>227996</v>
      </c>
      <c r="H7" s="9">
        <f t="shared" si="0"/>
        <v>28745</v>
      </c>
      <c r="I7" s="9">
        <f t="shared" si="0"/>
        <v>181306</v>
      </c>
      <c r="J7" s="9">
        <f t="shared" si="0"/>
        <v>152992</v>
      </c>
      <c r="K7" s="9">
        <f t="shared" si="0"/>
        <v>211875</v>
      </c>
      <c r="L7" s="9">
        <f t="shared" si="0"/>
        <v>185654</v>
      </c>
      <c r="M7" s="9">
        <f t="shared" si="0"/>
        <v>77828</v>
      </c>
      <c r="N7" s="9">
        <f t="shared" si="0"/>
        <v>48793</v>
      </c>
      <c r="O7" s="9">
        <f t="shared" si="0"/>
        <v>1931692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11370</v>
      </c>
      <c r="C8" s="11">
        <f t="shared" si="1"/>
        <v>11977</v>
      </c>
      <c r="D8" s="11">
        <f t="shared" si="1"/>
        <v>9268</v>
      </c>
      <c r="E8" s="11">
        <f t="shared" si="1"/>
        <v>1846</v>
      </c>
      <c r="F8" s="11">
        <f t="shared" si="1"/>
        <v>6548</v>
      </c>
      <c r="G8" s="11">
        <f t="shared" si="1"/>
        <v>9689</v>
      </c>
      <c r="H8" s="11">
        <f t="shared" si="1"/>
        <v>1684</v>
      </c>
      <c r="I8" s="11">
        <f t="shared" si="1"/>
        <v>12373</v>
      </c>
      <c r="J8" s="11">
        <f t="shared" si="1"/>
        <v>8658</v>
      </c>
      <c r="K8" s="11">
        <f t="shared" si="1"/>
        <v>6647</v>
      </c>
      <c r="L8" s="11">
        <f t="shared" si="1"/>
        <v>6275</v>
      </c>
      <c r="M8" s="11">
        <f t="shared" si="1"/>
        <v>3627</v>
      </c>
      <c r="N8" s="11">
        <f t="shared" si="1"/>
        <v>3082</v>
      </c>
      <c r="O8" s="11">
        <f t="shared" si="1"/>
        <v>93044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11370</v>
      </c>
      <c r="C9" s="11">
        <v>11977</v>
      </c>
      <c r="D9" s="11">
        <v>9268</v>
      </c>
      <c r="E9" s="11">
        <v>1846</v>
      </c>
      <c r="F9" s="11">
        <v>6548</v>
      </c>
      <c r="G9" s="11">
        <v>9689</v>
      </c>
      <c r="H9" s="11">
        <v>1684</v>
      </c>
      <c r="I9" s="11">
        <v>12370</v>
      </c>
      <c r="J9" s="11">
        <v>8658</v>
      </c>
      <c r="K9" s="11">
        <v>6638</v>
      </c>
      <c r="L9" s="11">
        <v>6275</v>
      </c>
      <c r="M9" s="11">
        <v>3625</v>
      </c>
      <c r="N9" s="11">
        <v>3075</v>
      </c>
      <c r="O9" s="11">
        <f>SUM(B9:N9)</f>
        <v>93023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9</v>
      </c>
      <c r="L10" s="13">
        <v>0</v>
      </c>
      <c r="M10" s="13">
        <v>2</v>
      </c>
      <c r="N10" s="13">
        <v>7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246997</v>
      </c>
      <c r="C11" s="13">
        <v>163586</v>
      </c>
      <c r="D11" s="13">
        <v>181399</v>
      </c>
      <c r="E11" s="13">
        <v>43003</v>
      </c>
      <c r="F11" s="13">
        <v>140509</v>
      </c>
      <c r="G11" s="13">
        <v>218307</v>
      </c>
      <c r="H11" s="13">
        <v>27061</v>
      </c>
      <c r="I11" s="13">
        <v>168933</v>
      </c>
      <c r="J11" s="13">
        <v>144334</v>
      </c>
      <c r="K11" s="13">
        <v>205228</v>
      </c>
      <c r="L11" s="13">
        <v>179379</v>
      </c>
      <c r="M11" s="13">
        <v>74201</v>
      </c>
      <c r="N11" s="13">
        <v>45711</v>
      </c>
      <c r="O11" s="11">
        <f>SUM(B11:N11)</f>
        <v>1838648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1.232613090827747</v>
      </c>
      <c r="C16" s="19">
        <v>1.268037863837081</v>
      </c>
      <c r="D16" s="19">
        <v>1.314114759274543</v>
      </c>
      <c r="E16" s="19">
        <v>0.925612564226159</v>
      </c>
      <c r="F16" s="19">
        <v>1.338621582326117</v>
      </c>
      <c r="G16" s="19">
        <v>1.45077427911518</v>
      </c>
      <c r="H16" s="19">
        <v>1.671085013102643</v>
      </c>
      <c r="I16" s="19">
        <v>1.183460828426775</v>
      </c>
      <c r="J16" s="19">
        <v>1.287608355845895</v>
      </c>
      <c r="K16" s="19">
        <v>1.226375779435625</v>
      </c>
      <c r="L16" s="19">
        <v>1.216476310011982</v>
      </c>
      <c r="M16" s="19">
        <v>1.242555157353055</v>
      </c>
      <c r="N16" s="19">
        <v>1.111972259149412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SUM(B19:B27)</f>
        <v>1046271.5599999999</v>
      </c>
      <c r="C18" s="24">
        <f>SUM(C19:C27)</f>
        <v>737459.6799999999</v>
      </c>
      <c r="D18" s="24">
        <f>SUM(D19:D27)</f>
        <v>714825.9500000001</v>
      </c>
      <c r="E18" s="24">
        <f>SUM(E19:E27)</f>
        <v>208623.03999999998</v>
      </c>
      <c r="F18" s="24">
        <f>SUM(F19:F27)</f>
        <v>649528.0700000001</v>
      </c>
      <c r="G18" s="24">
        <f>SUM(G19:G27)</f>
        <v>920851.2000000001</v>
      </c>
      <c r="H18" s="24">
        <f>SUM(H19:H27)</f>
        <v>176743.59000000003</v>
      </c>
      <c r="I18" s="24">
        <f>SUM(I19:I27)</f>
        <v>721091.8200000001</v>
      </c>
      <c r="J18" s="24">
        <f>SUM(J19:J27)</f>
        <v>649439.22</v>
      </c>
      <c r="K18" s="24">
        <f>SUM(K19:K27)</f>
        <v>826890.7899999999</v>
      </c>
      <c r="L18" s="24">
        <f>SUM(L19:L27)</f>
        <v>817974.7100000001</v>
      </c>
      <c r="M18" s="24">
        <f>SUM(M19:M27)</f>
        <v>415232.77999999997</v>
      </c>
      <c r="N18" s="24">
        <f>SUM(N19:N27)</f>
        <v>204800.76</v>
      </c>
      <c r="O18" s="24">
        <f>O19+O20+O21+O22+O23+O24+O25+O27</f>
        <v>8086214.8599999985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758668.86</v>
      </c>
      <c r="C19" s="30">
        <f>ROUND((C13+C14)*C7,2)</f>
        <v>532570.36</v>
      </c>
      <c r="D19" s="30">
        <f>ROUND((D13+D14)*D7,2)</f>
        <v>507250.49</v>
      </c>
      <c r="E19" s="30">
        <f>ROUND((E13+E14)*E7,2)</f>
        <v>203834.22</v>
      </c>
      <c r="F19" s="30">
        <f>ROUND((F13+F14)*F7,2)</f>
        <v>453464.97</v>
      </c>
      <c r="G19" s="30">
        <f>ROUND((G13+G14)*G7,2)</f>
        <v>578471.45</v>
      </c>
      <c r="H19" s="30">
        <f>ROUND((H13+H14)*H7,2)</f>
        <v>97919.84</v>
      </c>
      <c r="I19" s="30">
        <f>ROUND((I13+I14)*I7,2)</f>
        <v>546111.8</v>
      </c>
      <c r="J19" s="30">
        <f>ROUND((J13+J14)*J7,2)</f>
        <v>463504.56</v>
      </c>
      <c r="K19" s="30">
        <f>ROUND((K13+K14)*K7,2)</f>
        <v>606746.44</v>
      </c>
      <c r="L19" s="30">
        <f>ROUND((L13+L14)*L7,2)</f>
        <v>605362</v>
      </c>
      <c r="M19" s="30">
        <f>ROUND((M13+M14)*M7,2)</f>
        <v>292835.63</v>
      </c>
      <c r="N19" s="30">
        <f>ROUND((N13+N14)*N7,2)</f>
        <v>165832.77</v>
      </c>
      <c r="O19" s="30">
        <f>SUM(B19:N19)</f>
        <v>5812573.389999999</v>
      </c>
    </row>
    <row r="20" spans="1:23" ht="18.75" customHeight="1">
      <c r="A20" s="26" t="s">
        <v>35</v>
      </c>
      <c r="B20" s="30">
        <f>IF(B16&lt;&gt;0,ROUND((B16-1)*B19,2),0)</f>
        <v>176476.31</v>
      </c>
      <c r="C20" s="30">
        <f aca="true" t="shared" si="2" ref="C20:N20">IF(C16&lt;&gt;0,ROUND((C16-1)*C19,2),0)</f>
        <v>142749.02</v>
      </c>
      <c r="D20" s="30">
        <f t="shared" si="2"/>
        <v>159334.87</v>
      </c>
      <c r="E20" s="30">
        <f t="shared" si="2"/>
        <v>-15162.7</v>
      </c>
      <c r="F20" s="30">
        <f t="shared" si="2"/>
        <v>153553.03</v>
      </c>
      <c r="G20" s="30">
        <f t="shared" si="2"/>
        <v>260760.05</v>
      </c>
      <c r="H20" s="30">
        <f t="shared" si="2"/>
        <v>65712.54</v>
      </c>
      <c r="I20" s="30">
        <f t="shared" si="2"/>
        <v>100190.12</v>
      </c>
      <c r="J20" s="30">
        <f t="shared" si="2"/>
        <v>133307.78</v>
      </c>
      <c r="K20" s="30">
        <f t="shared" si="2"/>
        <v>137352.7</v>
      </c>
      <c r="L20" s="30">
        <f t="shared" si="2"/>
        <v>131046.53</v>
      </c>
      <c r="M20" s="30">
        <f t="shared" si="2"/>
        <v>71028.79</v>
      </c>
      <c r="N20" s="30">
        <f t="shared" si="2"/>
        <v>18568.67</v>
      </c>
      <c r="O20" s="30">
        <f aca="true" t="shared" si="3" ref="O19:O27">SUM(B20:N20)</f>
        <v>1534917.7099999997</v>
      </c>
      <c r="W20" s="62"/>
    </row>
    <row r="21" spans="1:15" ht="18.75" customHeight="1">
      <c r="A21" s="26" t="s">
        <v>36</v>
      </c>
      <c r="B21" s="30">
        <v>44729.62</v>
      </c>
      <c r="C21" s="30">
        <v>32493.7</v>
      </c>
      <c r="D21" s="30">
        <v>21054.76</v>
      </c>
      <c r="E21" s="30">
        <v>8784.96</v>
      </c>
      <c r="F21" s="30">
        <v>21897.42</v>
      </c>
      <c r="G21" s="30">
        <v>35554.56</v>
      </c>
      <c r="H21" s="30">
        <v>4962.1</v>
      </c>
      <c r="I21" s="30">
        <v>29486.15</v>
      </c>
      <c r="J21" s="30">
        <v>29539.04</v>
      </c>
      <c r="K21" s="30">
        <v>37880.45</v>
      </c>
      <c r="L21" s="30">
        <v>36891.37</v>
      </c>
      <c r="M21" s="30">
        <v>19300.3</v>
      </c>
      <c r="N21" s="30">
        <v>9562.53</v>
      </c>
      <c r="O21" s="30">
        <f t="shared" si="3"/>
        <v>332136.96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3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-10250</v>
      </c>
      <c r="G23" s="30">
        <v>0</v>
      </c>
      <c r="H23" s="30">
        <v>-2527.74</v>
      </c>
      <c r="I23" s="30">
        <v>0</v>
      </c>
      <c r="J23" s="30">
        <v>-6992.98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3"/>
        <v>-27563.289999999997</v>
      </c>
    </row>
    <row r="24" spans="1:26" ht="18.75" customHeight="1">
      <c r="A24" s="26" t="s">
        <v>70</v>
      </c>
      <c r="B24" s="30">
        <v>1245.29</v>
      </c>
      <c r="C24" s="30">
        <v>901.4</v>
      </c>
      <c r="D24" s="30">
        <v>862.32</v>
      </c>
      <c r="E24" s="30">
        <v>252.71</v>
      </c>
      <c r="F24" s="30">
        <v>784.17</v>
      </c>
      <c r="G24" s="30">
        <v>1109.82</v>
      </c>
      <c r="H24" s="30">
        <v>213.63</v>
      </c>
      <c r="I24" s="30">
        <v>857.11</v>
      </c>
      <c r="J24" s="30">
        <v>786.77</v>
      </c>
      <c r="K24" s="30">
        <v>992.59</v>
      </c>
      <c r="L24" s="30">
        <v>982.16</v>
      </c>
      <c r="M24" s="30">
        <v>487.17</v>
      </c>
      <c r="N24" s="30">
        <v>247.49</v>
      </c>
      <c r="O24" s="30">
        <f t="shared" si="3"/>
        <v>9722.63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954.66</v>
      </c>
      <c r="C25" s="30">
        <v>710.78</v>
      </c>
      <c r="D25" s="30">
        <v>623.37</v>
      </c>
      <c r="E25" s="30">
        <v>190.42</v>
      </c>
      <c r="F25" s="30">
        <v>627.33</v>
      </c>
      <c r="G25" s="30">
        <v>845.13</v>
      </c>
      <c r="H25" s="30">
        <v>156.5</v>
      </c>
      <c r="I25" s="30">
        <v>661.25</v>
      </c>
      <c r="J25" s="30">
        <v>631.23</v>
      </c>
      <c r="K25" s="30">
        <v>812.49</v>
      </c>
      <c r="L25" s="30">
        <v>721.18</v>
      </c>
      <c r="M25" s="30">
        <v>408.2</v>
      </c>
      <c r="N25" s="30">
        <v>213.89</v>
      </c>
      <c r="O25" s="30">
        <f>SUM(B25:N25)</f>
        <v>7556.43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>SUM(B26:N26)</f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60292.62</v>
      </c>
      <c r="C27" s="30">
        <v>24243.99</v>
      </c>
      <c r="D27" s="30">
        <v>31472.47</v>
      </c>
      <c r="E27" s="30">
        <v>8905.18</v>
      </c>
      <c r="F27" s="30">
        <v>27429.09</v>
      </c>
      <c r="G27" s="30">
        <v>41986.53</v>
      </c>
      <c r="H27" s="30">
        <v>8504.28</v>
      </c>
      <c r="I27" s="30">
        <v>41749.33</v>
      </c>
      <c r="J27" s="30">
        <v>26638.32</v>
      </c>
      <c r="K27" s="30">
        <v>41003.14</v>
      </c>
      <c r="L27" s="30">
        <v>40905.6</v>
      </c>
      <c r="M27" s="30">
        <v>29252.83</v>
      </c>
      <c r="N27" s="30">
        <v>8546.2</v>
      </c>
      <c r="O27" s="30">
        <f t="shared" si="3"/>
        <v>390929.58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74</v>
      </c>
      <c r="B29" s="30">
        <f aca="true" t="shared" si="4" ref="B29:O29">+B30+B32+B52+B53+B56-B57</f>
        <v>-56952.6</v>
      </c>
      <c r="C29" s="30">
        <f>+C30+C32+C52+C53+C56-C57</f>
        <v>-57711.170000000006</v>
      </c>
      <c r="D29" s="30">
        <f t="shared" si="4"/>
        <v>-45574.27</v>
      </c>
      <c r="E29" s="30">
        <f t="shared" si="4"/>
        <v>-9527.6</v>
      </c>
      <c r="F29" s="30">
        <f t="shared" si="4"/>
        <v>-33171.67</v>
      </c>
      <c r="G29" s="30">
        <f t="shared" si="4"/>
        <v>-48802.9</v>
      </c>
      <c r="H29" s="30">
        <f t="shared" si="4"/>
        <v>-8597.5</v>
      </c>
      <c r="I29" s="30">
        <f t="shared" si="4"/>
        <v>-59194.1</v>
      </c>
      <c r="J29" s="30">
        <f t="shared" si="4"/>
        <v>-42470.159999999996</v>
      </c>
      <c r="K29" s="30">
        <f t="shared" si="4"/>
        <v>-34726.6</v>
      </c>
      <c r="L29" s="30">
        <f t="shared" si="4"/>
        <v>-33071.45</v>
      </c>
      <c r="M29" s="30">
        <f t="shared" si="4"/>
        <v>-18659</v>
      </c>
      <c r="N29" s="30">
        <f t="shared" si="4"/>
        <v>-14906.21</v>
      </c>
      <c r="O29" s="30">
        <f t="shared" si="4"/>
        <v>-463365.2300000001</v>
      </c>
    </row>
    <row r="30" spans="1:15" ht="18.75" customHeight="1">
      <c r="A30" s="26" t="s">
        <v>39</v>
      </c>
      <c r="B30" s="31">
        <f>+B31</f>
        <v>-50028</v>
      </c>
      <c r="C30" s="31">
        <f>+C31</f>
        <v>-52698.8</v>
      </c>
      <c r="D30" s="31">
        <f aca="true" t="shared" si="5" ref="D30:O30">+D31</f>
        <v>-40779.2</v>
      </c>
      <c r="E30" s="31">
        <f t="shared" si="5"/>
        <v>-8122.4</v>
      </c>
      <c r="F30" s="31">
        <f t="shared" si="5"/>
        <v>-28811.2</v>
      </c>
      <c r="G30" s="31">
        <f t="shared" si="5"/>
        <v>-42631.6</v>
      </c>
      <c r="H30" s="31">
        <f t="shared" si="5"/>
        <v>-7409.6</v>
      </c>
      <c r="I30" s="31">
        <f t="shared" si="5"/>
        <v>-54428</v>
      </c>
      <c r="J30" s="31">
        <f t="shared" si="5"/>
        <v>-38095.2</v>
      </c>
      <c r="K30" s="31">
        <f t="shared" si="5"/>
        <v>-29207.2</v>
      </c>
      <c r="L30" s="31">
        <f t="shared" si="5"/>
        <v>-27610</v>
      </c>
      <c r="M30" s="31">
        <f t="shared" si="5"/>
        <v>-15950</v>
      </c>
      <c r="N30" s="31">
        <f t="shared" si="5"/>
        <v>-13530</v>
      </c>
      <c r="O30" s="31">
        <f t="shared" si="5"/>
        <v>-409301.20000000007</v>
      </c>
    </row>
    <row r="31" spans="1:26" ht="18.75" customHeight="1">
      <c r="A31" s="27" t="s">
        <v>40</v>
      </c>
      <c r="B31" s="16">
        <f>ROUND((-B9)*$G$3,2)</f>
        <v>-50028</v>
      </c>
      <c r="C31" s="16">
        <f aca="true" t="shared" si="6" ref="C31:N31">ROUND((-C9)*$G$3,2)</f>
        <v>-52698.8</v>
      </c>
      <c r="D31" s="16">
        <f t="shared" si="6"/>
        <v>-40779.2</v>
      </c>
      <c r="E31" s="16">
        <f t="shared" si="6"/>
        <v>-8122.4</v>
      </c>
      <c r="F31" s="16">
        <f t="shared" si="6"/>
        <v>-28811.2</v>
      </c>
      <c r="G31" s="16">
        <f t="shared" si="6"/>
        <v>-42631.6</v>
      </c>
      <c r="H31" s="16">
        <f t="shared" si="6"/>
        <v>-7409.6</v>
      </c>
      <c r="I31" s="16">
        <f t="shared" si="6"/>
        <v>-54428</v>
      </c>
      <c r="J31" s="16">
        <f t="shared" si="6"/>
        <v>-38095.2</v>
      </c>
      <c r="K31" s="16">
        <f t="shared" si="6"/>
        <v>-29207.2</v>
      </c>
      <c r="L31" s="16">
        <f t="shared" si="6"/>
        <v>-27610</v>
      </c>
      <c r="M31" s="16">
        <f t="shared" si="6"/>
        <v>-15950</v>
      </c>
      <c r="N31" s="16">
        <f t="shared" si="6"/>
        <v>-13530</v>
      </c>
      <c r="O31" s="32">
        <f aca="true" t="shared" si="7" ref="O31:O57">SUM(B31:N31)</f>
        <v>-409301.20000000007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-6924.6</v>
      </c>
      <c r="C32" s="31">
        <f aca="true" t="shared" si="8" ref="C32:O32">SUM(C33:C50)</f>
        <v>-5012.37</v>
      </c>
      <c r="D32" s="31">
        <f t="shared" si="8"/>
        <v>-4795.07</v>
      </c>
      <c r="E32" s="31">
        <f t="shared" si="8"/>
        <v>-1405.2</v>
      </c>
      <c r="F32" s="31">
        <f t="shared" si="8"/>
        <v>-4360.47</v>
      </c>
      <c r="G32" s="31">
        <f t="shared" si="8"/>
        <v>-6171.3</v>
      </c>
      <c r="H32" s="31">
        <f t="shared" si="8"/>
        <v>-1187.9</v>
      </c>
      <c r="I32" s="31">
        <f t="shared" si="8"/>
        <v>-4766.1</v>
      </c>
      <c r="J32" s="31">
        <f t="shared" si="8"/>
        <v>-4374.96</v>
      </c>
      <c r="K32" s="31">
        <f t="shared" si="8"/>
        <v>-5519.4</v>
      </c>
      <c r="L32" s="31">
        <f t="shared" si="8"/>
        <v>-5461.45</v>
      </c>
      <c r="M32" s="31">
        <f t="shared" si="8"/>
        <v>-2709</v>
      </c>
      <c r="N32" s="31">
        <f t="shared" si="8"/>
        <v>-1376.21</v>
      </c>
      <c r="O32" s="31">
        <f t="shared" si="8"/>
        <v>-54064.03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7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7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7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7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7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7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7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7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-6924.6</v>
      </c>
      <c r="C41" s="33">
        <v>-5012.37</v>
      </c>
      <c r="D41" s="33">
        <v>-4795.07</v>
      </c>
      <c r="E41" s="33">
        <v>-1405.2</v>
      </c>
      <c r="F41" s="33">
        <v>-4360.47</v>
      </c>
      <c r="G41" s="33">
        <v>-6171.3</v>
      </c>
      <c r="H41" s="33">
        <v>-1187.9</v>
      </c>
      <c r="I41" s="33">
        <v>-4766.1</v>
      </c>
      <c r="J41" s="33">
        <v>-4374.96</v>
      </c>
      <c r="K41" s="33">
        <v>-5519.4</v>
      </c>
      <c r="L41" s="33">
        <v>-5461.45</v>
      </c>
      <c r="M41" s="33">
        <v>-2709</v>
      </c>
      <c r="N41" s="33">
        <v>-1376.21</v>
      </c>
      <c r="O41" s="33">
        <f t="shared" si="7"/>
        <v>-54064.03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9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9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9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9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9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0" ref="B55:N55">+B18+B29</f>
        <v>989318.96</v>
      </c>
      <c r="C55" s="36">
        <f t="shared" si="10"/>
        <v>679748.5099999999</v>
      </c>
      <c r="D55" s="36">
        <f t="shared" si="10"/>
        <v>669251.68</v>
      </c>
      <c r="E55" s="36">
        <f t="shared" si="10"/>
        <v>199095.43999999997</v>
      </c>
      <c r="F55" s="36">
        <f t="shared" si="10"/>
        <v>616356.4</v>
      </c>
      <c r="G55" s="36">
        <f t="shared" si="10"/>
        <v>872048.3</v>
      </c>
      <c r="H55" s="36">
        <f t="shared" si="10"/>
        <v>168146.09000000003</v>
      </c>
      <c r="I55" s="36">
        <f t="shared" si="10"/>
        <v>661897.7200000001</v>
      </c>
      <c r="J55" s="36">
        <f t="shared" si="10"/>
        <v>606969.0599999999</v>
      </c>
      <c r="K55" s="36">
        <f t="shared" si="10"/>
        <v>792164.19</v>
      </c>
      <c r="L55" s="36">
        <f t="shared" si="10"/>
        <v>784903.2600000001</v>
      </c>
      <c r="M55" s="36">
        <f t="shared" si="10"/>
        <v>396573.77999999997</v>
      </c>
      <c r="N55" s="36">
        <f t="shared" si="10"/>
        <v>189894.55000000002</v>
      </c>
      <c r="O55" s="36">
        <f>SUM(B55:N55)</f>
        <v>7626367.9399999995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7"/>
        <v>0</v>
      </c>
      <c r="P56"/>
      <c r="Q56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7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1" ref="B61:O61">SUM(B62:B72)</f>
        <v>989318.96</v>
      </c>
      <c r="C61" s="51">
        <f t="shared" si="11"/>
        <v>679748.52</v>
      </c>
      <c r="D61" s="51">
        <f t="shared" si="11"/>
        <v>669251.67</v>
      </c>
      <c r="E61" s="51">
        <f t="shared" si="11"/>
        <v>199095.44</v>
      </c>
      <c r="F61" s="51">
        <f t="shared" si="11"/>
        <v>616356.39</v>
      </c>
      <c r="G61" s="51">
        <f t="shared" si="11"/>
        <v>872048.3</v>
      </c>
      <c r="H61" s="51">
        <f t="shared" si="11"/>
        <v>168146.09</v>
      </c>
      <c r="I61" s="51">
        <f t="shared" si="11"/>
        <v>661897.73</v>
      </c>
      <c r="J61" s="51">
        <f t="shared" si="11"/>
        <v>606969.07</v>
      </c>
      <c r="K61" s="51">
        <f t="shared" si="11"/>
        <v>792164.19</v>
      </c>
      <c r="L61" s="51">
        <f t="shared" si="11"/>
        <v>784903.26</v>
      </c>
      <c r="M61" s="51">
        <f t="shared" si="11"/>
        <v>396573.79</v>
      </c>
      <c r="N61" s="51">
        <f t="shared" si="11"/>
        <v>189894.55</v>
      </c>
      <c r="O61" s="36">
        <f t="shared" si="11"/>
        <v>7626367.96</v>
      </c>
      <c r="Q61"/>
    </row>
    <row r="62" spans="1:18" ht="18.75" customHeight="1">
      <c r="A62" s="26" t="s">
        <v>55</v>
      </c>
      <c r="B62" s="51">
        <v>817449.09</v>
      </c>
      <c r="C62" s="51">
        <v>496207.25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1313656.3399999999</v>
      </c>
      <c r="P62"/>
      <c r="Q62"/>
      <c r="R62" s="43"/>
    </row>
    <row r="63" spans="1:16" ht="18.75" customHeight="1">
      <c r="A63" s="26" t="s">
        <v>56</v>
      </c>
      <c r="B63" s="51">
        <v>171869.87</v>
      </c>
      <c r="C63" s="51">
        <v>183541.27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2" ref="O63:O72">SUM(B63:N63)</f>
        <v>355411.14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669251.67</v>
      </c>
      <c r="E64" s="52">
        <v>0</v>
      </c>
      <c r="F64" s="52">
        <v>0</v>
      </c>
      <c r="G64" s="52">
        <v>0</v>
      </c>
      <c r="H64" s="51">
        <v>168146.09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2"/>
        <v>837397.76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199095.44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2"/>
        <v>199095.44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616356.39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2"/>
        <v>616356.39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872048.3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2"/>
        <v>872048.3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661897.73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2"/>
        <v>661897.73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606969.07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2"/>
        <v>606969.07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792164.19</v>
      </c>
      <c r="L70" s="31">
        <v>784903.26</v>
      </c>
      <c r="M70" s="52">
        <v>0</v>
      </c>
      <c r="N70" s="52">
        <v>0</v>
      </c>
      <c r="O70" s="36">
        <f t="shared" si="12"/>
        <v>1577067.45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396573.79</v>
      </c>
      <c r="N71" s="52">
        <v>0</v>
      </c>
      <c r="O71" s="36">
        <f t="shared" si="12"/>
        <v>396573.79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189894.55</v>
      </c>
      <c r="O72" s="55">
        <f t="shared" si="12"/>
        <v>189894.55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2022-09-01T20:01:40Z</dcterms:modified>
  <cp:category/>
  <cp:version/>
  <cp:contentType/>
  <cp:contentStatus/>
</cp:coreProperties>
</file>