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<sst xmlns="http://schemas.openxmlformats.org/spreadsheetml/2006/main" count="81" uniqueCount="80">
  <si>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</si>
  <si>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</si>
  <si>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</si>
  <si>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</si>
  <si>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</si>
  <si>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</si>
  <si>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</si>
  <si>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</si>
  <si>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</si>
  <si>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</si>
  <si>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</si>
  <si>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</si>
  <si>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</si>
  <si>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</si>
  <si>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</si>
  <si>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</si>
  <si>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</si>
  <si>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</si>
  <si>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</si>
  <si>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</si>
  <si>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</si>
  <si>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</si>
  <si>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</si>
  <si>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</si>
  <si>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</si>
  <si>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</si>
  <si>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</si>
  <si>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</si>
  <si>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</si>
  <si>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</si>
  <si>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</si>
  <si>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</si>
  <si>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</si>
  <si>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</si>
  <si>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</si>
  <si>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</si>
  <si>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</si>
  <si>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</si>
  <si>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</si>
  <si>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</si>
  <si>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</si>
  <si>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</si>
  <si>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</si>
  <si>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</si>
  <si>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</si>
  <si>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</si>
  <si>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</si>
  <si>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</si>
  <si>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</si>
  <si>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</si>
  <si>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</si>
  <si>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</si>
  <si>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</si>
  <si>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</si>
  <si>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</si>
  <si>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</si>
  <si>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</si>
  <si>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</si>
  <si>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</si>
  <si>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</si>
  <si>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</si>
  <si>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</si>
  <si>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</si>
  <si>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</si>
  <si>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</si>
  <si>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</si>
  <si>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</si>
  <si>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</si>
  <si>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</si>
  <si>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</si>
  <si>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</si>
  <si>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</si>
  <si>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</si>
  <si>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01/05/22 - VENCIMENTO 06/05/22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</si>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</sst>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21404</v>
      </c>
      <c r="C7" s="10">
        <f>C8+C11</f>
        <v>29661</v>
      </c>
      <c r="D7" s="10">
        <f aca="true" t="shared" si="0" ref="D7:K7">D8+D11</f>
        <v>92668</v>
      </c>
      <c r="E7" s="10">
        <f t="shared" si="0"/>
        <v>78879</v>
      </c>
      <c r="F7" s="10">
        <f t="shared" si="0"/>
        <v>88674</v>
      </c>
      <c r="G7" s="10">
        <f t="shared" si="0"/>
        <v>37529</v>
      </c>
      <c r="H7" s="10">
        <f t="shared" si="0"/>
        <v>21922</v>
      </c>
      <c r="I7" s="10">
        <f t="shared" si="0"/>
        <v>38517</v>
      </c>
      <c r="J7" s="10">
        <f t="shared" si="0"/>
        <v>24690</v>
      </c>
      <c r="K7" s="10">
        <f t="shared" si="0"/>
        <v>71035</v>
      </c>
      <c r="L7" s="10">
        <f>SUM(B7:K7)</f>
        <v>504979</v>
      </c>
      <c r="M7" s="11"/>
    </row>
    <row r="8" spans="1:13" ht="17.25" customHeight="1">
      <c r="A8" s="12" t="s">
        <v>18</v>
      </c>
      <c r="B8" s="13">
        <f>B9+B10</f>
        <v>2175</v>
      </c>
      <c r="C8" s="13">
        <f aca="true" t="shared" si="1" ref="C8:K8">C9+C10</f>
        <v>2589</v>
      </c>
      <c r="D8" s="13">
        <f t="shared" si="1"/>
        <v>9339</v>
      </c>
      <c r="E8" s="13">
        <f t="shared" si="1"/>
        <v>7052</v>
      </c>
      <c r="F8" s="13">
        <f t="shared" si="1"/>
        <v>7542</v>
      </c>
      <c r="G8" s="13">
        <f t="shared" si="1"/>
        <v>3936</v>
      </c>
      <c r="H8" s="13">
        <f t="shared" si="1"/>
        <v>1841</v>
      </c>
      <c r="I8" s="13">
        <f t="shared" si="1"/>
        <v>2713</v>
      </c>
      <c r="J8" s="13">
        <f t="shared" si="1"/>
        <v>1957</v>
      </c>
      <c r="K8" s="13">
        <f t="shared" si="1"/>
        <v>4980</v>
      </c>
      <c r="L8" s="13">
        <f>SUM(B8:K8)</f>
        <v>44124</v>
      </c>
      <c r="M8"/>
    </row>
    <row r="9" spans="1:13" ht="17.25" customHeight="1">
      <c r="A9" s="14" t="s">
        <v>19</v>
      </c>
      <c r="B9" s="15">
        <v>2174</v>
      </c>
      <c r="C9" s="15">
        <v>2589</v>
      </c>
      <c r="D9" s="15">
        <v>9339</v>
      </c>
      <c r="E9" s="15">
        <v>7052</v>
      </c>
      <c r="F9" s="15">
        <v>7542</v>
      </c>
      <c r="G9" s="15">
        <v>3936</v>
      </c>
      <c r="H9" s="15">
        <v>1831</v>
      </c>
      <c r="I9" s="15">
        <v>2713</v>
      </c>
      <c r="J9" s="15">
        <v>1957</v>
      </c>
      <c r="K9" s="15">
        <v>4980</v>
      </c>
      <c r="L9" s="13">
        <f>SUM(B9:K9)</f>
        <v>44113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</v>
      </c>
      <c r="I10" s="15">
        <v>0</v>
      </c>
      <c r="J10" s="15">
        <v>0</v>
      </c>
      <c r="K10" s="15">
        <v>0</v>
      </c>
      <c r="L10" s="13">
        <f>SUM(B10:K10)</f>
        <v>11</v>
      </c>
      <c r="M10"/>
    </row>
    <row r="11" spans="1:13" ht="17.25" customHeight="1">
      <c r="A11" s="12" t="s">
        <v>21</v>
      </c>
      <c r="B11" s="15">
        <v>19229</v>
      </c>
      <c r="C11" s="15">
        <v>27072</v>
      </c>
      <c r="D11" s="15">
        <v>83329</v>
      </c>
      <c r="E11" s="15">
        <v>71827</v>
      </c>
      <c r="F11" s="15">
        <v>81132</v>
      </c>
      <c r="G11" s="15">
        <v>33593</v>
      </c>
      <c r="H11" s="15">
        <v>20081</v>
      </c>
      <c r="I11" s="15">
        <v>35804</v>
      </c>
      <c r="J11" s="15">
        <v>22733</v>
      </c>
      <c r="K11" s="15">
        <v>66055</v>
      </c>
      <c r="L11" s="13">
        <f>SUM(B11:K11)</f>
        <v>460855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1.324329336521092</v>
      </c>
      <c r="C16" s="22">
        <v>1.199294750829605</v>
      </c>
      <c r="D16" s="22">
        <v>1.061268325598418</v>
      </c>
      <c r="E16" s="22">
        <v>1.070507317656131</v>
      </c>
      <c r="F16" s="22">
        <v>1.200398430726338</v>
      </c>
      <c r="G16" s="22">
        <v>1.16957728054838</v>
      </c>
      <c r="H16" s="22">
        <v>1.160075014401247</v>
      </c>
      <c r="I16" s="22">
        <v>1.151418229664877</v>
      </c>
      <c r="J16" s="22">
        <v>1.316899334267956</v>
      </c>
      <c r="K16" s="22">
        <v>1.06793578598028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187988.91999999998</v>
      </c>
      <c r="C18" s="25">
        <f aca="true" t="shared" si="2" ref="C18:K18">SUM(C19:C26)</f>
        <v>136220.55000000002</v>
      </c>
      <c r="D18" s="25">
        <f t="shared" si="2"/>
        <v>450110.88999999996</v>
      </c>
      <c r="E18" s="25">
        <f t="shared" si="2"/>
        <v>390711.07</v>
      </c>
      <c r="F18" s="25">
        <f t="shared" si="2"/>
        <v>432810.17</v>
      </c>
      <c r="G18" s="25">
        <f t="shared" si="2"/>
        <v>199648.15000000002</v>
      </c>
      <c r="H18" s="25">
        <f t="shared" si="2"/>
        <v>128158.55999999998</v>
      </c>
      <c r="I18" s="25">
        <f t="shared" si="2"/>
        <v>178794.52000000002</v>
      </c>
      <c r="J18" s="25">
        <f t="shared" si="2"/>
        <v>146028.68</v>
      </c>
      <c r="K18" s="25">
        <f t="shared" si="2"/>
        <v>273417.31000000006</v>
      </c>
      <c r="L18" s="25">
        <f>SUM(B18:K18)</f>
        <v>2523888.8200000003</v>
      </c>
      <c r="M18"/>
    </row>
    <row r="19" spans="1:13" ht="17.25" customHeight="1">
      <c r="A19" s="26" t="s">
        <v>24</v>
      </c>
      <c r="B19" s="61">
        <f>ROUND((B13+B14)*B7,2)</f>
        <v>139902.97</v>
      </c>
      <c r="C19" s="61">
        <f aca="true" t="shared" si="3" ref="C19:K19">ROUND((C13+C14)*C7,2)</f>
        <v>108197.4</v>
      </c>
      <c r="D19" s="61">
        <f t="shared" si="3"/>
        <v>402327.39</v>
      </c>
      <c r="E19" s="61">
        <f t="shared" si="3"/>
        <v>346894.07</v>
      </c>
      <c r="F19" s="61">
        <f t="shared" si="3"/>
        <v>344560.56</v>
      </c>
      <c r="G19" s="61">
        <f t="shared" si="3"/>
        <v>160346.41</v>
      </c>
      <c r="H19" s="61">
        <f t="shared" si="3"/>
        <v>103173.7</v>
      </c>
      <c r="I19" s="61">
        <f t="shared" si="3"/>
        <v>150297.19</v>
      </c>
      <c r="J19" s="61">
        <f t="shared" si="3"/>
        <v>103759.73</v>
      </c>
      <c r="K19" s="61">
        <f t="shared" si="3"/>
        <v>243777.91</v>
      </c>
      <c r="L19" s="33">
        <f>SUM(B19:K19)</f>
        <v>2103237.33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45374.64</v>
      </c>
      <c r="C20" s="33">
        <f t="shared" si="4"/>
        <v>21563.17</v>
      </c>
      <c r="D20" s="33">
        <f t="shared" si="4"/>
        <v>24649.93</v>
      </c>
      <c r="E20" s="33">
        <f t="shared" si="4"/>
        <v>24458.57</v>
      </c>
      <c r="F20" s="33">
        <f t="shared" si="4"/>
        <v>69049.4</v>
      </c>
      <c r="G20" s="33">
        <f t="shared" si="4"/>
        <v>27191.11</v>
      </c>
      <c r="H20" s="33">
        <f t="shared" si="4"/>
        <v>16515.53</v>
      </c>
      <c r="I20" s="33">
        <f t="shared" si="4"/>
        <v>22757.73</v>
      </c>
      <c r="J20" s="33">
        <f t="shared" si="4"/>
        <v>32881.39</v>
      </c>
      <c r="K20" s="33">
        <f t="shared" si="4"/>
        <v>16561.24</v>
      </c>
      <c r="L20" s="33">
        <f aca="true" t="shared" si="5" ref="L19:L26">SUM(B20:K20)</f>
        <v>301002.71</v>
      </c>
      <c r="M20"/>
    </row>
    <row r="21" spans="1:13" ht="17.25" customHeight="1">
      <c r="A21" s="27" t="s">
        <v>26</v>
      </c>
      <c r="B21" s="33">
        <v>387.62</v>
      </c>
      <c r="C21" s="33">
        <v>4360.65</v>
      </c>
      <c r="D21" s="33">
        <v>18112.78</v>
      </c>
      <c r="E21" s="33">
        <v>14716.04</v>
      </c>
      <c r="F21" s="33">
        <v>15865.88</v>
      </c>
      <c r="G21" s="33">
        <v>11180.69</v>
      </c>
      <c r="H21" s="33">
        <v>6426.33</v>
      </c>
      <c r="I21" s="33">
        <v>3488.52</v>
      </c>
      <c r="J21" s="33">
        <v>5668.84</v>
      </c>
      <c r="K21" s="33">
        <v>8915.1</v>
      </c>
      <c r="L21" s="33">
        <f t="shared" si="5"/>
        <v>89122.45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443.24</v>
      </c>
      <c r="C24" s="33">
        <v>320.25</v>
      </c>
      <c r="D24" s="33">
        <v>1062.85</v>
      </c>
      <c r="E24" s="33">
        <v>921.29</v>
      </c>
      <c r="F24" s="33">
        <v>1021.08</v>
      </c>
      <c r="G24" s="33">
        <v>471.09</v>
      </c>
      <c r="H24" s="33">
        <v>301.68</v>
      </c>
      <c r="I24" s="33">
        <v>422.35</v>
      </c>
      <c r="J24" s="33">
        <v>343.45</v>
      </c>
      <c r="K24" s="33">
        <v>645.14</v>
      </c>
      <c r="L24" s="33">
        <f t="shared" si="5"/>
        <v>5952.420000000001</v>
      </c>
      <c r="M24"/>
    </row>
    <row r="25" spans="1:13" ht="17.25" customHeight="1">
      <c r="A25" s="27" t="s">
        <v>77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181.22</v>
      </c>
      <c r="I25" s="33">
        <v>240.45</v>
      </c>
      <c r="J25" s="33">
        <v>290.83</v>
      </c>
      <c r="K25" s="33">
        <v>387.96</v>
      </c>
      <c r="L25" s="33">
        <f t="shared" si="5"/>
        <v>3694.8299999999995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-103109.67000000001</v>
      </c>
      <c r="C29" s="33">
        <f t="shared" si="6"/>
        <v>-13172.380000000001</v>
      </c>
      <c r="D29" s="33">
        <f t="shared" si="6"/>
        <v>-47001.71</v>
      </c>
      <c r="E29" s="33">
        <f t="shared" si="6"/>
        <v>-338067.57</v>
      </c>
      <c r="F29" s="33">
        <f t="shared" si="6"/>
        <v>-38862.630000000005</v>
      </c>
      <c r="G29" s="33">
        <f t="shared" si="6"/>
        <v>-163937.94999999998</v>
      </c>
      <c r="H29" s="33">
        <f t="shared" si="6"/>
        <v>-18182.480000000003</v>
      </c>
      <c r="I29" s="33">
        <f t="shared" si="6"/>
        <v>-149285.76</v>
      </c>
      <c r="J29" s="33">
        <f t="shared" si="6"/>
        <v>-10520.619999999999</v>
      </c>
      <c r="K29" s="33">
        <f t="shared" si="6"/>
        <v>-25499.36</v>
      </c>
      <c r="L29" s="33">
        <f aca="true" t="shared" si="7" ref="L29:L36">SUM(B29:K29)</f>
        <v>-907640.1299999999</v>
      </c>
      <c r="M29"/>
    </row>
    <row r="30" spans="1:13" ht="18.75" customHeight="1">
      <c r="A30" s="27" t="s">
        <v>30</v>
      </c>
      <c r="B30" s="33">
        <f>B31+B32+B33+B34</f>
        <v>-9565.6</v>
      </c>
      <c r="C30" s="33">
        <f aca="true" t="shared" si="8" ref="C30:K30">C31+C32+C33+C34</f>
        <v>-11391.6</v>
      </c>
      <c r="D30" s="33">
        <f t="shared" si="8"/>
        <v>-41091.6</v>
      </c>
      <c r="E30" s="33">
        <f t="shared" si="8"/>
        <v>-31028.8</v>
      </c>
      <c r="F30" s="33">
        <f t="shared" si="8"/>
        <v>-33184.8</v>
      </c>
      <c r="G30" s="33">
        <f t="shared" si="8"/>
        <v>-17318.4</v>
      </c>
      <c r="H30" s="33">
        <f t="shared" si="8"/>
        <v>-8056.4</v>
      </c>
      <c r="I30" s="33">
        <f t="shared" si="8"/>
        <v>-11937.2</v>
      </c>
      <c r="J30" s="33">
        <f t="shared" si="8"/>
        <v>-8610.8</v>
      </c>
      <c r="K30" s="33">
        <f t="shared" si="8"/>
        <v>-21912</v>
      </c>
      <c r="L30" s="33">
        <f t="shared" si="7"/>
        <v>-194097.2</v>
      </c>
      <c r="M30"/>
    </row>
    <row r="31" spans="1:13" s="36" customFormat="1" ht="18.75" customHeight="1">
      <c r="A31" s="34" t="s">
        <v>55</v>
      </c>
      <c r="B31" s="33">
        <f>-ROUND((B9)*$E$3,2)</f>
        <v>-9565.6</v>
      </c>
      <c r="C31" s="33">
        <f aca="true" t="shared" si="9" ref="C31:K31">-ROUND((C9)*$E$3,2)</f>
        <v>-11391.6</v>
      </c>
      <c r="D31" s="33">
        <f t="shared" si="9"/>
        <v>-41091.6</v>
      </c>
      <c r="E31" s="33">
        <f t="shared" si="9"/>
        <v>-31028.8</v>
      </c>
      <c r="F31" s="33">
        <f t="shared" si="9"/>
        <v>-33184.8</v>
      </c>
      <c r="G31" s="33">
        <f t="shared" si="9"/>
        <v>-17318.4</v>
      </c>
      <c r="H31" s="33">
        <f t="shared" si="9"/>
        <v>-8056.4</v>
      </c>
      <c r="I31" s="33">
        <f t="shared" si="9"/>
        <v>-11937.2</v>
      </c>
      <c r="J31" s="33">
        <f t="shared" si="9"/>
        <v>-8610.8</v>
      </c>
      <c r="K31" s="33">
        <f t="shared" si="9"/>
        <v>-21912</v>
      </c>
      <c r="L31" s="33">
        <f t="shared" si="7"/>
        <v>-194097.2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-93544.07</v>
      </c>
      <c r="C35" s="38">
        <f aca="true" t="shared" si="10" ref="C35:K35">SUM(C36:C47)</f>
        <v>-1780.78</v>
      </c>
      <c r="D35" s="38">
        <f t="shared" si="10"/>
        <v>-5910.11</v>
      </c>
      <c r="E35" s="38">
        <f t="shared" si="10"/>
        <v>-307038.77</v>
      </c>
      <c r="F35" s="38">
        <f t="shared" si="10"/>
        <v>-5677.83</v>
      </c>
      <c r="G35" s="38">
        <f t="shared" si="10"/>
        <v>-146619.55</v>
      </c>
      <c r="H35" s="38">
        <f t="shared" si="10"/>
        <v>-10126.080000000002</v>
      </c>
      <c r="I35" s="38">
        <f t="shared" si="10"/>
        <v>-137348.56</v>
      </c>
      <c r="J35" s="38">
        <f t="shared" si="10"/>
        <v>-1909.82</v>
      </c>
      <c r="K35" s="38">
        <f t="shared" si="10"/>
        <v>-3587.36</v>
      </c>
      <c r="L35" s="33">
        <f t="shared" si="7"/>
        <v>-713542.9299999999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-297000</v>
      </c>
      <c r="F45" s="17">
        <v>0</v>
      </c>
      <c r="G45" s="17">
        <v>-144000</v>
      </c>
      <c r="H45" s="17">
        <v>0</v>
      </c>
      <c r="I45" s="17">
        <v>-135000</v>
      </c>
      <c r="J45" s="17">
        <v>0</v>
      </c>
      <c r="K45" s="17">
        <v>0</v>
      </c>
      <c r="L45" s="17">
        <f>SUM(B45:K45)</f>
        <v>-576000</v>
      </c>
    </row>
    <row r="46" spans="1:12" ht="18.75" customHeight="1">
      <c r="A46" s="37" t="s">
        <v>72</v>
      </c>
      <c r="B46" s="17">
        <v>-2464.7</v>
      </c>
      <c r="C46" s="17">
        <v>-1780.78</v>
      </c>
      <c r="D46" s="17">
        <v>-5910.11</v>
      </c>
      <c r="E46" s="17">
        <v>-5122.95</v>
      </c>
      <c r="F46" s="17">
        <v>-5677.83</v>
      </c>
      <c r="G46" s="17">
        <v>-2619.55</v>
      </c>
      <c r="H46" s="17">
        <v>-1677.54</v>
      </c>
      <c r="I46" s="17">
        <v>-2348.56</v>
      </c>
      <c r="J46" s="17">
        <v>-1909.82</v>
      </c>
      <c r="K46" s="17">
        <v>-3587.36</v>
      </c>
      <c r="L46" s="30">
        <f t="shared" si="11"/>
        <v>-33099.200000000004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84879.24999999997</v>
      </c>
      <c r="C50" s="41">
        <f>IF(C18+C29+C42+C51&lt;0,0,C18+C29+C51)</f>
        <v>123048.17000000001</v>
      </c>
      <c r="D50" s="41">
        <f>IF(D18+D29+D42+D51&lt;0,0,D18+D29+D51)</f>
        <v>403109.17999999993</v>
      </c>
      <c r="E50" s="41">
        <f>IF(E18+E29+E42+E51&lt;0,0,E18+E29+E51)</f>
        <v>52643.5</v>
      </c>
      <c r="F50" s="41">
        <f>IF(F18+F29+F42+F51&lt;0,0,F18+F29+F51)</f>
        <v>393947.54</v>
      </c>
      <c r="G50" s="41">
        <f>IF(G18+G29+G42+G51&lt;0,0,G18+G29+G51)</f>
        <v>35710.20000000004</v>
      </c>
      <c r="H50" s="41">
        <f>IF(H18+H29+H42+H51&lt;0,0,H18+H29+H51)</f>
        <v>109976.07999999999</v>
      </c>
      <c r="I50" s="41">
        <f>IF(I18+I29+I42+I51&lt;0,0,I18+I29+I51)</f>
        <v>29508.76000000001</v>
      </c>
      <c r="J50" s="41">
        <f>IF(J18+J29+J42+J51&lt;0,0,J18+J29+J51)</f>
        <v>135508.06</v>
      </c>
      <c r="K50" s="41">
        <f>IF(K18+K29+K42+K51&lt;0,0,K18+K29+K51)</f>
        <v>247917.95000000007</v>
      </c>
      <c r="L50" s="42">
        <f>SUM(B50:K50)</f>
        <v>1616248.69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84879.24</v>
      </c>
      <c r="C56" s="41">
        <f aca="true" t="shared" si="12" ref="C56:J56">SUM(C57:C68)</f>
        <v>123048.17</v>
      </c>
      <c r="D56" s="41">
        <f t="shared" si="12"/>
        <v>403109.17</v>
      </c>
      <c r="E56" s="41">
        <f t="shared" si="12"/>
        <v>52643.49</v>
      </c>
      <c r="F56" s="41">
        <f t="shared" si="12"/>
        <v>393947.53</v>
      </c>
      <c r="G56" s="41">
        <f t="shared" si="12"/>
        <v>35710.2</v>
      </c>
      <c r="H56" s="41">
        <f t="shared" si="12"/>
        <v>109976.09</v>
      </c>
      <c r="I56" s="41">
        <f>SUM(I57:I71)</f>
        <v>29508.76</v>
      </c>
      <c r="J56" s="41">
        <f t="shared" si="12"/>
        <v>135508.06</v>
      </c>
      <c r="K56" s="41">
        <f>SUM(K57:K70)</f>
        <v>247917.96</v>
      </c>
      <c r="L56" s="46">
        <f>SUM(B56:K56)</f>
        <v>1616248.6700000002</v>
      </c>
      <c r="M56" s="40"/>
    </row>
    <row r="57" spans="1:13" ht="18.75" customHeight="1">
      <c r="A57" s="47" t="s">
        <v>48</v>
      </c>
      <c r="B57" s="48">
        <v>84879.24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84879.24</v>
      </c>
      <c r="M57" s="40"/>
    </row>
    <row r="58" spans="1:12" ht="18.75" customHeight="1">
      <c r="A58" s="47" t="s">
        <v>58</v>
      </c>
      <c r="B58" s="17">
        <v>0</v>
      </c>
      <c r="C58" s="48">
        <v>107445.66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107445.66</v>
      </c>
    </row>
    <row r="59" spans="1:12" ht="18.75" customHeight="1">
      <c r="A59" s="47" t="s">
        <v>59</v>
      </c>
      <c r="B59" s="17">
        <v>0</v>
      </c>
      <c r="C59" s="48">
        <v>15602.51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15602.51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403109.17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403109.17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52643.49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52643.49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393947.53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393947.53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35710.2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35710.2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109976.09</v>
      </c>
      <c r="I64" s="17">
        <v>0</v>
      </c>
      <c r="J64" s="17">
        <v>0</v>
      </c>
      <c r="K64" s="17">
        <v>0</v>
      </c>
      <c r="L64" s="46">
        <f t="shared" si="13"/>
        <v>109976.09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135508.06</v>
      </c>
      <c r="K66" s="17">
        <v>0</v>
      </c>
      <c r="L66" s="46">
        <f t="shared" si="13"/>
        <v>135508.06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104547</v>
      </c>
      <c r="L67" s="46">
        <f t="shared" si="13"/>
        <v>104547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143370.96</v>
      </c>
      <c r="L68" s="46">
        <f t="shared" si="13"/>
        <v>143370.96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3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1">
        <v>29508.76</v>
      </c>
      <c r="J71" s="53">
        <v>0</v>
      </c>
      <c r="K71" s="53">
        <v>0</v>
      </c>
      <c r="L71" s="51">
        <f>SUM(B71:K71)</f>
        <v>29508.76</v>
      </c>
    </row>
    <row r="72" spans="1:12" ht="18" customHeight="1">
      <c r="A72" s="5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2022-05-06T00:29:10Z</dcterms:modified>
  <cp:category/>
  <cp:version/>
  <cp:contentType/>
  <cp:contentStatus/>
</cp:coreProperties>
</file>