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'detalhamento'!$A$1:$L$71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<sst xmlns="http://schemas.openxmlformats.org/spreadsheetml/2006/main" count="83" uniqueCount="82">
  <si>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</si>
  <si>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</si>
  <si>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</si>
  <si>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</si>
  <si>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</si>
  <si>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</si>
  <si>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</si>
  <si>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</si>
  <si>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</si>
  <si>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</si>
  <si>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</si>
  <si>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</si>
  <si>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</si>
  <si>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</si>
  <si>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</si>
  <si>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</si>
  <si>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</si>
  <si>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</si>
  <si>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</si>
  <si>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</si>
  <si>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</si>
  <si>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</si>
  <si>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</si>
  <si>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</si>
  <si>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</si>
  <si>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</si>
  <si>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</si>
  <si>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</si>
  <si>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</si>
  <si>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</si>
  <si>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</si>
  <si>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</si>
  <si>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</si>
  <si>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</si>
  <si>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</si>
  <si>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</si>
  <si>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</si>
  <si>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</si>
  <si>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</si>
  <si>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</si>
  <si>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</si>
  <si>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</si>
  <si>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</si>
  <si>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</si>
  <si>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</si>
  <si>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</si>
  <si>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</si>
  <si>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</si>
  <si>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</si>
  <si>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</si>
  <si>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</si>
  <si>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</si>
  <si>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</si>
  <si>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</si>
  <si>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</si>
  <si>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</si>
  <si>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</si>
  <si>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</si>
  <si>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</si>
  <si>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</si>
  <si>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</si>
  <si>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</si>
  <si>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</si>
  <si>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</si>
  <si>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</si>
  <si>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</si>
  <si>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</si>
  <si>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</si>
  <si>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</si>
  <si>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</si>
  <si>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</si>
  <si>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</si>
  <si>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</si>
  <si>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02/05/22 - VENCIMENTO 09/05/22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</si>
  <si>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</si>
  <si>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</si>
  <si>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</si>
  <si>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</si>
  <si>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</si>
  <si>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</si>
  <si>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5.2.12. Remuneração da Implantação de Wi-Fi (1)</t>
  </si>
  <si>
    <t>Nota: (1) Remuneração preliminar do período de setembro/21 a abril/22.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</si>
</sst>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89149</v>
      </c>
      <c r="C7" s="10">
        <f>C8+C11</f>
        <v>107374</v>
      </c>
      <c r="D7" s="10">
        <f aca="true" t="shared" si="0" ref="D7:K7">D8+D11</f>
        <v>309410</v>
      </c>
      <c r="E7" s="10">
        <f t="shared" si="0"/>
        <v>249690</v>
      </c>
      <c r="F7" s="10">
        <f t="shared" si="0"/>
        <v>272074</v>
      </c>
      <c r="G7" s="10">
        <f t="shared" si="0"/>
        <v>145209</v>
      </c>
      <c r="H7" s="10">
        <f t="shared" si="0"/>
        <v>77941</v>
      </c>
      <c r="I7" s="10">
        <f t="shared" si="0"/>
        <v>115624</v>
      </c>
      <c r="J7" s="10">
        <f t="shared" si="0"/>
        <v>122907</v>
      </c>
      <c r="K7" s="10">
        <f t="shared" si="0"/>
        <v>215104</v>
      </c>
      <c r="L7" s="10">
        <f>SUM(B7:K7)</f>
        <v>1704482</v>
      </c>
      <c r="M7" s="11"/>
    </row>
    <row r="8" spans="1:13" ht="17.25" customHeight="1">
      <c r="A8" s="12" t="s">
        <v>18</v>
      </c>
      <c r="B8" s="13">
        <f>B9+B10</f>
        <v>7123</v>
      </c>
      <c r="C8" s="13">
        <f aca="true" t="shared" si="1" ref="C8:K8">C9+C10</f>
        <v>7311</v>
      </c>
      <c r="D8" s="13">
        <f t="shared" si="1"/>
        <v>22327</v>
      </c>
      <c r="E8" s="13">
        <f t="shared" si="1"/>
        <v>15651</v>
      </c>
      <c r="F8" s="13">
        <f t="shared" si="1"/>
        <v>15754</v>
      </c>
      <c r="G8" s="13">
        <f t="shared" si="1"/>
        <v>10980</v>
      </c>
      <c r="H8" s="13">
        <f t="shared" si="1"/>
        <v>5489</v>
      </c>
      <c r="I8" s="13">
        <f t="shared" si="1"/>
        <v>6250</v>
      </c>
      <c r="J8" s="13">
        <f t="shared" si="1"/>
        <v>8668</v>
      </c>
      <c r="K8" s="13">
        <f t="shared" si="1"/>
        <v>13941</v>
      </c>
      <c r="L8" s="13">
        <f>SUM(B8:K8)</f>
        <v>113494</v>
      </c>
      <c r="M8"/>
    </row>
    <row r="9" spans="1:13" ht="17.25" customHeight="1">
      <c r="A9" s="14" t="s">
        <v>19</v>
      </c>
      <c r="B9" s="15">
        <v>7118</v>
      </c>
      <c r="C9" s="15">
        <v>7311</v>
      </c>
      <c r="D9" s="15">
        <v>22327</v>
      </c>
      <c r="E9" s="15">
        <v>15651</v>
      </c>
      <c r="F9" s="15">
        <v>15754</v>
      </c>
      <c r="G9" s="15">
        <v>10980</v>
      </c>
      <c r="H9" s="15">
        <v>5461</v>
      </c>
      <c r="I9" s="15">
        <v>6250</v>
      </c>
      <c r="J9" s="15">
        <v>8668</v>
      </c>
      <c r="K9" s="15">
        <v>13941</v>
      </c>
      <c r="L9" s="13">
        <f>SUM(B9:K9)</f>
        <v>113461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28</v>
      </c>
      <c r="I10" s="15">
        <v>0</v>
      </c>
      <c r="J10" s="15">
        <v>0</v>
      </c>
      <c r="K10" s="15">
        <v>0</v>
      </c>
      <c r="L10" s="13">
        <f>SUM(B10:K10)</f>
        <v>33</v>
      </c>
      <c r="M10"/>
    </row>
    <row r="11" spans="1:13" ht="17.25" customHeight="1">
      <c r="A11" s="12" t="s">
        <v>21</v>
      </c>
      <c r="B11" s="15">
        <v>82026</v>
      </c>
      <c r="C11" s="15">
        <v>100063</v>
      </c>
      <c r="D11" s="15">
        <v>287083</v>
      </c>
      <c r="E11" s="15">
        <v>234039</v>
      </c>
      <c r="F11" s="15">
        <v>256320</v>
      </c>
      <c r="G11" s="15">
        <v>134229</v>
      </c>
      <c r="H11" s="15">
        <v>72452</v>
      </c>
      <c r="I11" s="15">
        <v>109374</v>
      </c>
      <c r="J11" s="15">
        <v>114239</v>
      </c>
      <c r="K11" s="15">
        <v>201163</v>
      </c>
      <c r="L11" s="13">
        <f>SUM(B11:K11)</f>
        <v>1590988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1.265986127482349</v>
      </c>
      <c r="C16" s="22">
        <v>1.200233673159451</v>
      </c>
      <c r="D16" s="22">
        <v>1.090536280285411</v>
      </c>
      <c r="E16" s="22">
        <v>1.106847964607121</v>
      </c>
      <c r="F16" s="22">
        <v>1.212885401921959</v>
      </c>
      <c r="G16" s="22">
        <v>1.221526629855378</v>
      </c>
      <c r="H16" s="22">
        <v>1.132587736060646</v>
      </c>
      <c r="I16" s="22">
        <v>1.205720381548221</v>
      </c>
      <c r="J16" s="22">
        <v>1.299184696059641</v>
      </c>
      <c r="K16" s="22">
        <v>1.112375135702728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742561.7</v>
      </c>
      <c r="C18" s="25">
        <f aca="true" t="shared" si="2" ref="C18:K18">SUM(C19:C26)</f>
        <v>479907.2799999999</v>
      </c>
      <c r="D18" s="25">
        <f t="shared" si="2"/>
        <v>1506899.1700000002</v>
      </c>
      <c r="E18" s="25">
        <f t="shared" si="2"/>
        <v>1243110.85</v>
      </c>
      <c r="F18" s="25">
        <f t="shared" si="2"/>
        <v>1324442.16</v>
      </c>
      <c r="G18" s="25">
        <f t="shared" si="2"/>
        <v>783856.36</v>
      </c>
      <c r="H18" s="25">
        <f t="shared" si="2"/>
        <v>431016.47000000003</v>
      </c>
      <c r="I18" s="25">
        <f t="shared" si="2"/>
        <v>555376.84</v>
      </c>
      <c r="J18" s="25">
        <f t="shared" si="2"/>
        <v>688140.21</v>
      </c>
      <c r="K18" s="25">
        <f t="shared" si="2"/>
        <v>841734.3400000001</v>
      </c>
      <c r="L18" s="25">
        <f>SUM(B18:K18)</f>
        <v>8597045.38</v>
      </c>
      <c r="M18"/>
    </row>
    <row r="19" spans="1:13" ht="17.25" customHeight="1">
      <c r="A19" s="26" t="s">
        <v>24</v>
      </c>
      <c r="B19" s="61">
        <f>ROUND((B13+B14)*B7,2)</f>
        <v>582704.61</v>
      </c>
      <c r="C19" s="61">
        <f aca="true" t="shared" si="3" ref="C19:K19">ROUND((C13+C14)*C7,2)</f>
        <v>391678.88</v>
      </c>
      <c r="D19" s="61">
        <f t="shared" si="3"/>
        <v>1343334.46</v>
      </c>
      <c r="E19" s="61">
        <f t="shared" si="3"/>
        <v>1098086.68</v>
      </c>
      <c r="F19" s="61">
        <f t="shared" si="3"/>
        <v>1057197.94</v>
      </c>
      <c r="G19" s="61">
        <f t="shared" si="3"/>
        <v>620419.97</v>
      </c>
      <c r="H19" s="61">
        <f t="shared" si="3"/>
        <v>366821.52</v>
      </c>
      <c r="I19" s="61">
        <f t="shared" si="3"/>
        <v>451176.41</v>
      </c>
      <c r="J19" s="61">
        <f t="shared" si="3"/>
        <v>516516.67</v>
      </c>
      <c r="K19" s="61">
        <f t="shared" si="3"/>
        <v>738193.91</v>
      </c>
      <c r="L19" s="33">
        <f>SUM(B19:K19)</f>
        <v>7166131.050000001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154991.34</v>
      </c>
      <c r="C20" s="33">
        <f t="shared" si="4"/>
        <v>78427.3</v>
      </c>
      <c r="D20" s="33">
        <f t="shared" si="4"/>
        <v>121620.51</v>
      </c>
      <c r="E20" s="33">
        <f t="shared" si="4"/>
        <v>117328.33</v>
      </c>
      <c r="F20" s="33">
        <f t="shared" si="4"/>
        <v>225062.01</v>
      </c>
      <c r="G20" s="33">
        <f t="shared" si="4"/>
        <v>137439.55</v>
      </c>
      <c r="H20" s="33">
        <f t="shared" si="4"/>
        <v>48636.03</v>
      </c>
      <c r="I20" s="33">
        <f t="shared" si="4"/>
        <v>92816.18</v>
      </c>
      <c r="J20" s="33">
        <f t="shared" si="4"/>
        <v>154533.88</v>
      </c>
      <c r="K20" s="33">
        <f t="shared" si="4"/>
        <v>82954.64</v>
      </c>
      <c r="L20" s="33">
        <f aca="true" t="shared" si="5" ref="L20:L26">SUM(B20:K20)</f>
        <v>1213809.7699999998</v>
      </c>
      <c r="M20"/>
    </row>
    <row r="21" spans="1:13" ht="17.25" customHeight="1">
      <c r="A21" s="27" t="s">
        <v>26</v>
      </c>
      <c r="B21" s="33">
        <v>2416.75</v>
      </c>
      <c r="C21" s="33">
        <v>7655.36</v>
      </c>
      <c r="D21" s="33">
        <v>36835.23</v>
      </c>
      <c r="E21" s="33">
        <v>23023.28</v>
      </c>
      <c r="F21" s="33">
        <v>38857.17</v>
      </c>
      <c r="G21" s="33">
        <v>24939.27</v>
      </c>
      <c r="H21" s="33">
        <v>13488.07</v>
      </c>
      <c r="I21" s="33">
        <v>9130.84</v>
      </c>
      <c r="J21" s="33">
        <v>13187.61</v>
      </c>
      <c r="K21" s="33">
        <v>16425.06</v>
      </c>
      <c r="L21" s="33">
        <f t="shared" si="5"/>
        <v>185958.64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568.55</v>
      </c>
      <c r="C24" s="33">
        <v>366.66</v>
      </c>
      <c r="D24" s="33">
        <v>1151.03</v>
      </c>
      <c r="E24" s="33">
        <v>951.46</v>
      </c>
      <c r="F24" s="33">
        <v>1011.79</v>
      </c>
      <c r="G24" s="33">
        <v>598.72</v>
      </c>
      <c r="H24" s="33">
        <v>329.53</v>
      </c>
      <c r="I24" s="33">
        <v>424.68</v>
      </c>
      <c r="J24" s="33">
        <v>526.78</v>
      </c>
      <c r="K24" s="33">
        <v>642.81</v>
      </c>
      <c r="L24" s="33">
        <f t="shared" si="5"/>
        <v>6572.01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290.83</v>
      </c>
      <c r="K25" s="33">
        <v>387.96</v>
      </c>
      <c r="L25" s="33">
        <f t="shared" si="5"/>
        <v>3694.8299999999995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+B30+B35+B49</f>
        <v>-2278.970000000005</v>
      </c>
      <c r="C29" s="33">
        <f t="shared" si="6"/>
        <v>-27870.38</v>
      </c>
      <c r="D29" s="33">
        <f t="shared" si="6"/>
        <v>-104639.27</v>
      </c>
      <c r="E29" s="33">
        <f t="shared" si="6"/>
        <v>-79070.92999999993</v>
      </c>
      <c r="F29" s="33">
        <f t="shared" si="6"/>
        <v>-40379.020000000004</v>
      </c>
      <c r="G29" s="33">
        <f t="shared" si="6"/>
        <v>-22261.199999999993</v>
      </c>
      <c r="H29" s="33">
        <f t="shared" si="6"/>
        <v>51526.59000000002</v>
      </c>
      <c r="I29" s="33">
        <f t="shared" si="6"/>
        <v>23764.12000000001</v>
      </c>
      <c r="J29" s="33">
        <f t="shared" si="6"/>
        <v>44767.470000000016</v>
      </c>
      <c r="K29" s="33">
        <f t="shared" si="6"/>
        <v>128417.6</v>
      </c>
      <c r="L29" s="33">
        <f aca="true" t="shared" si="7" ref="L29:L36">SUM(B29:K29)</f>
        <v>-28023.989999999903</v>
      </c>
      <c r="M29"/>
    </row>
    <row r="30" spans="1:13" ht="18.75" customHeight="1">
      <c r="A30" s="27" t="s">
        <v>30</v>
      </c>
      <c r="B30" s="33">
        <f>B31+B32+B33+B34</f>
        <v>-31319.2</v>
      </c>
      <c r="C30" s="33">
        <f aca="true" t="shared" si="8" ref="C30:K30">C31+C32+C33+C34</f>
        <v>-32168.4</v>
      </c>
      <c r="D30" s="33">
        <f t="shared" si="8"/>
        <v>-98238.8</v>
      </c>
      <c r="E30" s="33">
        <f t="shared" si="8"/>
        <v>-68864.4</v>
      </c>
      <c r="F30" s="33">
        <f t="shared" si="8"/>
        <v>-69317.6</v>
      </c>
      <c r="G30" s="33">
        <f t="shared" si="8"/>
        <v>-48312</v>
      </c>
      <c r="H30" s="33">
        <f t="shared" si="8"/>
        <v>-24028.4</v>
      </c>
      <c r="I30" s="33">
        <f t="shared" si="8"/>
        <v>-38971.46</v>
      </c>
      <c r="J30" s="33">
        <f t="shared" si="8"/>
        <v>-38139.2</v>
      </c>
      <c r="K30" s="33">
        <f t="shared" si="8"/>
        <v>-61340.4</v>
      </c>
      <c r="L30" s="33">
        <f t="shared" si="7"/>
        <v>-510699.8600000001</v>
      </c>
      <c r="M30"/>
    </row>
    <row r="31" spans="1:13" s="36" customFormat="1" ht="18.75" customHeight="1">
      <c r="A31" s="34" t="s">
        <v>55</v>
      </c>
      <c r="B31" s="33">
        <f>-ROUND((B9)*$E$3,2)</f>
        <v>-31319.2</v>
      </c>
      <c r="C31" s="33">
        <f aca="true" t="shared" si="9" ref="C31:K31">-ROUND((C9)*$E$3,2)</f>
        <v>-32168.4</v>
      </c>
      <c r="D31" s="33">
        <f t="shared" si="9"/>
        <v>-98238.8</v>
      </c>
      <c r="E31" s="33">
        <f t="shared" si="9"/>
        <v>-68864.4</v>
      </c>
      <c r="F31" s="33">
        <f t="shared" si="9"/>
        <v>-69317.6</v>
      </c>
      <c r="G31" s="33">
        <f t="shared" si="9"/>
        <v>-48312</v>
      </c>
      <c r="H31" s="33">
        <f t="shared" si="9"/>
        <v>-24028.4</v>
      </c>
      <c r="I31" s="33">
        <f t="shared" si="9"/>
        <v>-27500</v>
      </c>
      <c r="J31" s="33">
        <f t="shared" si="9"/>
        <v>-38139.2</v>
      </c>
      <c r="K31" s="33">
        <f t="shared" si="9"/>
        <v>-61340.4</v>
      </c>
      <c r="L31" s="33">
        <f t="shared" si="7"/>
        <v>-499228.4000000001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-11471.46</v>
      </c>
      <c r="J34" s="17">
        <v>0</v>
      </c>
      <c r="K34" s="17">
        <v>0</v>
      </c>
      <c r="L34" s="33">
        <f t="shared" si="7"/>
        <v>-11471.46</v>
      </c>
      <c r="M34"/>
    </row>
    <row r="35" spans="1:13" s="36" customFormat="1" ht="18.75" customHeight="1">
      <c r="A35" s="27" t="s">
        <v>34</v>
      </c>
      <c r="B35" s="38">
        <f>SUM(B36:B47)</f>
        <v>29040.229999999996</v>
      </c>
      <c r="C35" s="38">
        <f aca="true" t="shared" si="10" ref="C35:K35">SUM(C36:C47)</f>
        <v>4298.020000000001</v>
      </c>
      <c r="D35" s="38">
        <f t="shared" si="10"/>
        <v>-6400.47</v>
      </c>
      <c r="E35" s="38">
        <f t="shared" si="10"/>
        <v>-10206.529999999948</v>
      </c>
      <c r="F35" s="38">
        <f t="shared" si="10"/>
        <v>28938.58</v>
      </c>
      <c r="G35" s="38">
        <f t="shared" si="10"/>
        <v>26050.800000000007</v>
      </c>
      <c r="H35" s="38">
        <f t="shared" si="10"/>
        <v>75554.99000000002</v>
      </c>
      <c r="I35" s="38">
        <f t="shared" si="10"/>
        <v>62735.58000000001</v>
      </c>
      <c r="J35" s="38">
        <f t="shared" si="10"/>
        <v>82906.67000000001</v>
      </c>
      <c r="K35" s="38">
        <f t="shared" si="10"/>
        <v>189758</v>
      </c>
      <c r="L35" s="33">
        <f t="shared" si="7"/>
        <v>482675.8700000001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9">SUM(B39:K39)</f>
        <v>0</v>
      </c>
      <c r="M39"/>
    </row>
    <row r="40" spans="1:13" ht="19.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9.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9.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9.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9.5" customHeight="1">
      <c r="A44" s="37" t="s">
        <v>70</v>
      </c>
      <c r="B44" s="17">
        <v>0</v>
      </c>
      <c r="C44" s="17">
        <v>0</v>
      </c>
      <c r="D44" s="17">
        <v>0</v>
      </c>
      <c r="E44" s="33">
        <v>990000</v>
      </c>
      <c r="F44" s="17">
        <v>0</v>
      </c>
      <c r="G44" s="33">
        <v>585000</v>
      </c>
      <c r="H44" s="17">
        <v>0</v>
      </c>
      <c r="I44" s="33">
        <v>436500</v>
      </c>
      <c r="J44" s="17">
        <v>0</v>
      </c>
      <c r="K44" s="17">
        <v>0</v>
      </c>
      <c r="L44" s="33">
        <f>SUM(B44:K44)</f>
        <v>2011500</v>
      </c>
    </row>
    <row r="45" spans="1:12" ht="19.5" customHeight="1">
      <c r="A45" s="37" t="s">
        <v>71</v>
      </c>
      <c r="B45" s="17">
        <v>0</v>
      </c>
      <c r="C45" s="17">
        <v>0</v>
      </c>
      <c r="D45" s="17">
        <v>0</v>
      </c>
      <c r="E45" s="33">
        <v>-990000</v>
      </c>
      <c r="F45" s="17">
        <v>0</v>
      </c>
      <c r="G45" s="33">
        <v>-585000</v>
      </c>
      <c r="H45" s="17">
        <v>0</v>
      </c>
      <c r="I45" s="33">
        <v>-436500</v>
      </c>
      <c r="J45" s="17">
        <v>0</v>
      </c>
      <c r="K45" s="17">
        <v>0</v>
      </c>
      <c r="L45" s="33">
        <f>SUM(B45:K45)</f>
        <v>-2011500</v>
      </c>
    </row>
    <row r="46" spans="1:12" ht="19.5" customHeight="1">
      <c r="A46" s="37" t="s">
        <v>72</v>
      </c>
      <c r="B46" s="33">
        <v>-3161.52</v>
      </c>
      <c r="C46" s="33">
        <v>-2038.86</v>
      </c>
      <c r="D46" s="33">
        <v>-6400.47</v>
      </c>
      <c r="E46" s="33">
        <v>-5290.71</v>
      </c>
      <c r="F46" s="33">
        <v>-5626.22</v>
      </c>
      <c r="G46" s="33">
        <v>-3329.28</v>
      </c>
      <c r="H46" s="33">
        <v>-1832.39</v>
      </c>
      <c r="I46" s="33">
        <v>-2361.46</v>
      </c>
      <c r="J46" s="33">
        <v>-2929.25</v>
      </c>
      <c r="K46" s="33">
        <v>-3574.45</v>
      </c>
      <c r="L46" s="33">
        <f t="shared" si="11"/>
        <v>-36544.61</v>
      </c>
    </row>
    <row r="47" spans="1:13" ht="19.5" customHeight="1">
      <c r="A47" s="14" t="s">
        <v>80</v>
      </c>
      <c r="B47" s="33">
        <v>123281.12000000001</v>
      </c>
      <c r="C47" s="33">
        <v>6336.880000000001</v>
      </c>
      <c r="D47" s="17">
        <v>0</v>
      </c>
      <c r="E47" s="17">
        <v>0</v>
      </c>
      <c r="F47" s="33">
        <v>34564.8</v>
      </c>
      <c r="G47" s="33">
        <v>29380.080000000005</v>
      </c>
      <c r="H47" s="33">
        <v>85835.92000000001</v>
      </c>
      <c r="I47" s="33">
        <v>65097.04000000001</v>
      </c>
      <c r="J47" s="33">
        <v>85835.92000000001</v>
      </c>
      <c r="K47" s="33">
        <v>193332.45</v>
      </c>
      <c r="L47" s="33">
        <f t="shared" si="11"/>
        <v>623664.2100000002</v>
      </c>
      <c r="M47" s="39"/>
    </row>
    <row r="48" spans="1:13" ht="12" customHeight="1">
      <c r="A48" s="14"/>
      <c r="B48" s="33"/>
      <c r="C48" s="33"/>
      <c r="D48" s="17"/>
      <c r="E48" s="17"/>
      <c r="F48" s="33"/>
      <c r="G48" s="33"/>
      <c r="H48" s="33"/>
      <c r="I48" s="33"/>
      <c r="J48" s="33"/>
      <c r="K48" s="33"/>
      <c r="L48" s="33"/>
      <c r="M48" s="39"/>
    </row>
    <row r="49" spans="1:13" ht="18.75" customHeight="1">
      <c r="A49" s="27" t="s">
        <v>43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1"/>
        <v>0</v>
      </c>
      <c r="M49" s="39"/>
    </row>
    <row r="50" spans="1:13" ht="12" customHeight="1">
      <c r="A50" s="27"/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30">
        <f>SUM(B50:K50)</f>
        <v>0</v>
      </c>
      <c r="M50" s="40"/>
    </row>
    <row r="51" spans="1:13" ht="18.75" customHeight="1">
      <c r="A51" s="19" t="s">
        <v>44</v>
      </c>
      <c r="B51" s="41">
        <f>IF(B18+B29+B42+B52&lt;0,0,B18+B29+B52)</f>
        <v>740282.73</v>
      </c>
      <c r="C51" s="41">
        <f>IF(C18+C29+C42+C52&lt;0,0,C18+C29+C52)</f>
        <v>452036.8999999999</v>
      </c>
      <c r="D51" s="41">
        <f>IF(D18+D29+D42+D52&lt;0,0,D18+D29+D52)</f>
        <v>1402259.9000000001</v>
      </c>
      <c r="E51" s="41">
        <f>IF(E18+E29+E42+E52&lt;0,0,E18+E29+E52)</f>
        <v>1164039.9200000002</v>
      </c>
      <c r="F51" s="41">
        <f>IF(F18+F29+F42+F52&lt;0,0,F18+F29+F52)</f>
        <v>1284063.14</v>
      </c>
      <c r="G51" s="41">
        <f>IF(G18+G29+G42+G52&lt;0,0,G18+G29+G52)</f>
        <v>761595.16</v>
      </c>
      <c r="H51" s="41">
        <f>IF(H18+H29+H42+H52&lt;0,0,H18+H29+H52)</f>
        <v>482543.06000000006</v>
      </c>
      <c r="I51" s="41">
        <f>IF(I18+I29+I42+I52&lt;0,0,I18+I29+I52)</f>
        <v>579140.96</v>
      </c>
      <c r="J51" s="41">
        <f>IF(J18+J29+J42+J52&lt;0,0,J18+J29+J52)</f>
        <v>732907.6799999999</v>
      </c>
      <c r="K51" s="41">
        <f>IF(K18+K29+K42+K52&lt;0,0,K18+K29+K52)</f>
        <v>970151.9400000001</v>
      </c>
      <c r="L51" s="42">
        <f>SUM(B51:K51)</f>
        <v>8569021.39</v>
      </c>
      <c r="M51" s="54"/>
    </row>
    <row r="52" spans="1:12" ht="18.75" customHeight="1">
      <c r="A52" s="27" t="s">
        <v>45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7">
        <f>SUM(C52:K52)</f>
        <v>0</v>
      </c>
    </row>
    <row r="53" spans="1:13" ht="18.75" customHeight="1">
      <c r="A53" s="27" t="s">
        <v>46</v>
      </c>
      <c r="B53" s="33">
        <f>IF(B18+B29+B42+B52&gt;0,0,B18+B29+B52)</f>
        <v>0</v>
      </c>
      <c r="C53" s="33">
        <f>IF(C18+C29+C42+C52&gt;0,0,C18+C29+C52)</f>
        <v>0</v>
      </c>
      <c r="D53" s="33">
        <f>IF(D18+D29+D42+D52&gt;0,0,D18+D29+D52)</f>
        <v>0</v>
      </c>
      <c r="E53" s="33">
        <f>IF(E18+E29+E42+E52&gt;0,0,E18+E29+E52)</f>
        <v>0</v>
      </c>
      <c r="F53" s="33">
        <f>IF(F18+F29+F42+F52&gt;0,0,F18+F29+F52)</f>
        <v>0</v>
      </c>
      <c r="G53" s="33">
        <f>IF(G18+G29+G42+G52&gt;0,0,G18+G29+G52)</f>
        <v>0</v>
      </c>
      <c r="H53" s="33">
        <f>IF(H18+H29+H42+H52&gt;0,0,H18+H29+H52)</f>
        <v>0</v>
      </c>
      <c r="I53" s="33">
        <f>IF(I18+I29+I42+I52&gt;0,0,I18+I29+I52)</f>
        <v>0</v>
      </c>
      <c r="J53" s="33">
        <f>IF(J18+J29+J42+J52&gt;0,0,J18+J29+J52)</f>
        <v>0</v>
      </c>
      <c r="K53" s="33">
        <f>IF(K18+K29+K42+K52&gt;0,0,K18+K29+K52)</f>
        <v>0</v>
      </c>
      <c r="L53" s="17">
        <f>SUM(C53:K53)</f>
        <v>0</v>
      </c>
      <c r="M53"/>
    </row>
    <row r="54" spans="1:12" ht="12" customHeight="1">
      <c r="A54" s="19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" customHeight="1">
      <c r="A56" s="9"/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/>
      <c r="L56" s="44"/>
    </row>
    <row r="57" spans="1:13" ht="18.75" customHeight="1">
      <c r="A57" s="45" t="s">
        <v>47</v>
      </c>
      <c r="B57" s="41">
        <f>SUM(B58:B71)</f>
        <v>740282.73</v>
      </c>
      <c r="C57" s="41">
        <f aca="true" t="shared" si="12" ref="C57:J57">SUM(C58:C69)</f>
        <v>452036.9</v>
      </c>
      <c r="D57" s="41">
        <f t="shared" si="12"/>
        <v>1402259.89</v>
      </c>
      <c r="E57" s="41">
        <f t="shared" si="12"/>
        <v>1164039.92</v>
      </c>
      <c r="F57" s="41">
        <f t="shared" si="12"/>
        <v>1284063.14</v>
      </c>
      <c r="G57" s="41">
        <f t="shared" si="12"/>
        <v>761595.16</v>
      </c>
      <c r="H57" s="41">
        <f t="shared" si="12"/>
        <v>482543.06</v>
      </c>
      <c r="I57" s="41">
        <f>SUM(I58:I72)</f>
        <v>579140.96</v>
      </c>
      <c r="J57" s="41">
        <f t="shared" si="12"/>
        <v>732907.68</v>
      </c>
      <c r="K57" s="41">
        <f>SUM(K58:K71)</f>
        <v>970151.94</v>
      </c>
      <c r="L57" s="46">
        <f>SUM(B57:K57)</f>
        <v>8569021.379999999</v>
      </c>
      <c r="M57" s="40"/>
    </row>
    <row r="58" spans="1:13" ht="18.75" customHeight="1">
      <c r="A58" s="47" t="s">
        <v>48</v>
      </c>
      <c r="B58" s="48">
        <v>740282.73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aca="true" t="shared" si="13" ref="L58:L69">SUM(B58:K58)</f>
        <v>740282.73</v>
      </c>
      <c r="M58" s="40"/>
    </row>
    <row r="59" spans="1:12" ht="18.75" customHeight="1">
      <c r="A59" s="47" t="s">
        <v>58</v>
      </c>
      <c r="B59" s="17">
        <v>0</v>
      </c>
      <c r="C59" s="48">
        <v>395667.9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395667.9</v>
      </c>
    </row>
    <row r="60" spans="1:12" ht="18.75" customHeight="1">
      <c r="A60" s="47" t="s">
        <v>59</v>
      </c>
      <c r="B60" s="17">
        <v>0</v>
      </c>
      <c r="C60" s="48">
        <v>56369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56369</v>
      </c>
    </row>
    <row r="61" spans="1:12" ht="18.75" customHeight="1">
      <c r="A61" s="47" t="s">
        <v>49</v>
      </c>
      <c r="B61" s="17">
        <v>0</v>
      </c>
      <c r="C61" s="17">
        <v>0</v>
      </c>
      <c r="D61" s="48">
        <v>1402259.89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1402259.89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48">
        <v>1164039.92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1164039.92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48">
        <v>1284063.14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1284063.14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48">
        <v>761595.16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3"/>
        <v>761595.16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48">
        <v>482543.06</v>
      </c>
      <c r="I65" s="17">
        <v>0</v>
      </c>
      <c r="J65" s="17">
        <v>0</v>
      </c>
      <c r="K65" s="17">
        <v>0</v>
      </c>
      <c r="L65" s="46">
        <f t="shared" si="13"/>
        <v>482543.06</v>
      </c>
    </row>
    <row r="66" spans="1:12" ht="18.75" customHeight="1">
      <c r="A66" s="47" t="s">
        <v>54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3"/>
        <v>0</v>
      </c>
    </row>
    <row r="67" spans="1:12" ht="18.75" customHeight="1">
      <c r="A67" s="47" t="s">
        <v>56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48">
        <v>732907.68</v>
      </c>
      <c r="K67" s="17">
        <v>0</v>
      </c>
      <c r="L67" s="46">
        <f t="shared" si="13"/>
        <v>732907.68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544255.24</v>
      </c>
      <c r="L68" s="46">
        <f t="shared" si="13"/>
        <v>544255.24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9">
        <v>425896.7</v>
      </c>
      <c r="L69" s="46">
        <f t="shared" si="13"/>
        <v>425896.7</v>
      </c>
    </row>
    <row r="70" spans="1:12" ht="18.75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6">
        <f>SUM(B70:K70)</f>
        <v>0</v>
      </c>
    </row>
    <row r="71" spans="1:12" ht="18" customHeight="1">
      <c r="A71" s="47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79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1">
        <v>579140.96</v>
      </c>
      <c r="J72" s="53">
        <v>0</v>
      </c>
      <c r="K72" s="53">
        <v>0</v>
      </c>
      <c r="L72" s="51">
        <f>SUM(B72:K72)</f>
        <v>579140.96</v>
      </c>
    </row>
    <row r="73" spans="1:12" ht="18" customHeight="1">
      <c r="A73" s="52" t="s">
        <v>81</v>
      </c>
      <c r="B73"/>
      <c r="C73"/>
      <c r="D73"/>
      <c r="E73"/>
      <c r="F73"/>
      <c r="G73"/>
      <c r="H73"/>
      <c r="I73"/>
      <c r="J73"/>
      <c r="K73"/>
      <c r="L73"/>
    </row>
    <row r="74" spans="1:11" ht="18" customHeight="1">
      <c r="A74" s="62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2022-05-06T20:51:13Z</dcterms:modified>
  <cp:category/>
  <cp:version/>
  <cp:contentType/>
  <cp:contentStatus/>
</cp:coreProperties>
</file>