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<sst xmlns="http://schemas.openxmlformats.org/spreadsheetml/2006/main" count="81" uniqueCount="80">
  <si>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</si>
  <si>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</si>
  <si>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</si>
  <si>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</si>
  <si>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</si>
  <si>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</si>
  <si>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</si>
  <si>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</si>
  <si>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</si>
  <si>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</si>
  <si>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</si>
  <si>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</si>
  <si>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</si>
  <si>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</si>
  <si>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</si>
  <si>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</si>
  <si>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</si>
  <si>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</si>
  <si>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</si>
  <si>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</si>
  <si>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</si>
  <si>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</si>
  <si>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</si>
  <si>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</si>
  <si>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</si>
  <si>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</si>
  <si>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</si>
  <si>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</si>
  <si>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</si>
  <si>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</si>
  <si>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</si>
  <si>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</si>
  <si>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</si>
  <si>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</si>
  <si>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</si>
  <si>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</si>
  <si>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</si>
  <si>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</si>
  <si>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</si>
  <si>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</si>
  <si>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</si>
  <si>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</si>
  <si>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</si>
  <si>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</si>
  <si>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</si>
  <si>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</si>
  <si>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</si>
  <si>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</si>
  <si>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</si>
  <si>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</si>
  <si>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</si>
  <si>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</si>
  <si>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</si>
  <si>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</si>
  <si>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</si>
  <si>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</si>
  <si>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</si>
  <si>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</si>
  <si>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</si>
  <si>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</si>
  <si>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</si>
  <si>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</si>
  <si>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</si>
  <si>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</si>
  <si>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</si>
  <si>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</si>
  <si>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</si>
  <si>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</si>
  <si>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</si>
  <si>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</si>
  <si>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</si>
  <si>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</si>
  <si>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</si>
  <si>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03/05/22 - VENCIMENTO 10/05/22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</si>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</sst>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92635</v>
      </c>
      <c r="C7" s="10">
        <f>C8+C11</f>
        <v>111393</v>
      </c>
      <c r="D7" s="10">
        <f aca="true" t="shared" si="0" ref="D7:K7">D8+D11</f>
        <v>324117</v>
      </c>
      <c r="E7" s="10">
        <f t="shared" si="0"/>
        <v>261129</v>
      </c>
      <c r="F7" s="10">
        <f t="shared" si="0"/>
        <v>282496</v>
      </c>
      <c r="G7" s="10">
        <f t="shared" si="0"/>
        <v>152296</v>
      </c>
      <c r="H7" s="10">
        <f t="shared" si="0"/>
        <v>81551</v>
      </c>
      <c r="I7" s="10">
        <f t="shared" si="0"/>
        <v>118460</v>
      </c>
      <c r="J7" s="10">
        <f t="shared" si="0"/>
        <v>127764</v>
      </c>
      <c r="K7" s="10">
        <f t="shared" si="0"/>
        <v>222691</v>
      </c>
      <c r="L7" s="10">
        <f>SUM(B7:K7)</f>
        <v>1774532</v>
      </c>
      <c r="M7" s="11"/>
    </row>
    <row r="8" spans="1:13" ht="17.25" customHeight="1">
      <c r="A8" s="12" t="s">
        <v>18</v>
      </c>
      <c r="B8" s="13">
        <f>B9+B10</f>
        <v>6589</v>
      </c>
      <c r="C8" s="13">
        <f aca="true" t="shared" si="1" ref="C8:K8">C9+C10</f>
        <v>6978</v>
      </c>
      <c r="D8" s="13">
        <f t="shared" si="1"/>
        <v>21357</v>
      </c>
      <c r="E8" s="13">
        <f t="shared" si="1"/>
        <v>14875</v>
      </c>
      <c r="F8" s="13">
        <f t="shared" si="1"/>
        <v>14672</v>
      </c>
      <c r="G8" s="13">
        <f t="shared" si="1"/>
        <v>11056</v>
      </c>
      <c r="H8" s="13">
        <f t="shared" si="1"/>
        <v>5268</v>
      </c>
      <c r="I8" s="13">
        <f t="shared" si="1"/>
        <v>6098</v>
      </c>
      <c r="J8" s="13">
        <f t="shared" si="1"/>
        <v>8995</v>
      </c>
      <c r="K8" s="13">
        <f t="shared" si="1"/>
        <v>13370</v>
      </c>
      <c r="L8" s="13">
        <f>SUM(B8:K8)</f>
        <v>109258</v>
      </c>
      <c r="M8"/>
    </row>
    <row r="9" spans="1:13" ht="17.25" customHeight="1">
      <c r="A9" s="14" t="s">
        <v>19</v>
      </c>
      <c r="B9" s="15">
        <v>6585</v>
      </c>
      <c r="C9" s="15">
        <v>6978</v>
      </c>
      <c r="D9" s="15">
        <v>21357</v>
      </c>
      <c r="E9" s="15">
        <v>14875</v>
      </c>
      <c r="F9" s="15">
        <v>14672</v>
      </c>
      <c r="G9" s="15">
        <v>11056</v>
      </c>
      <c r="H9" s="15">
        <v>5229</v>
      </c>
      <c r="I9" s="15">
        <v>6098</v>
      </c>
      <c r="J9" s="15">
        <v>8995</v>
      </c>
      <c r="K9" s="15">
        <v>13370</v>
      </c>
      <c r="L9" s="13">
        <f>SUM(B9:K9)</f>
        <v>109215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43</v>
      </c>
      <c r="M10"/>
    </row>
    <row r="11" spans="1:13" ht="17.25" customHeight="1">
      <c r="A11" s="12" t="s">
        <v>21</v>
      </c>
      <c r="B11" s="15">
        <v>86046</v>
      </c>
      <c r="C11" s="15">
        <v>104415</v>
      </c>
      <c r="D11" s="15">
        <v>302760</v>
      </c>
      <c r="E11" s="15">
        <v>246254</v>
      </c>
      <c r="F11" s="15">
        <v>267824</v>
      </c>
      <c r="G11" s="15">
        <v>141240</v>
      </c>
      <c r="H11" s="15">
        <v>76283</v>
      </c>
      <c r="I11" s="15">
        <v>112362</v>
      </c>
      <c r="J11" s="15">
        <v>118769</v>
      </c>
      <c r="K11" s="15">
        <v>209321</v>
      </c>
      <c r="L11" s="13">
        <f>SUM(B11:K11)</f>
        <v>1665274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1.223204540548293</v>
      </c>
      <c r="C16" s="22">
        <v>1.163448874503604</v>
      </c>
      <c r="D16" s="22">
        <v>1.057784979659818</v>
      </c>
      <c r="E16" s="22">
        <v>1.071955711411934</v>
      </c>
      <c r="F16" s="22">
        <v>1.174313289992878</v>
      </c>
      <c r="G16" s="22">
        <v>1.172273062243548</v>
      </c>
      <c r="H16" s="22">
        <v>1.086761602948738</v>
      </c>
      <c r="I16" s="22">
        <v>1.184245163685688</v>
      </c>
      <c r="J16" s="22">
        <v>1.251065303125822</v>
      </c>
      <c r="K16" s="22">
        <v>1.08585351240858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745573.05</v>
      </c>
      <c r="C18" s="25">
        <f aca="true" t="shared" si="2" ref="C18:K18">SUM(C19:C26)</f>
        <v>482650.79</v>
      </c>
      <c r="D18" s="25">
        <f t="shared" si="2"/>
        <v>1530291.7000000002</v>
      </c>
      <c r="E18" s="25">
        <f t="shared" si="2"/>
        <v>1259083.58</v>
      </c>
      <c r="F18" s="25">
        <f t="shared" si="2"/>
        <v>1331404.45</v>
      </c>
      <c r="G18" s="25">
        <f t="shared" si="2"/>
        <v>788527.5</v>
      </c>
      <c r="H18" s="25">
        <f t="shared" si="2"/>
        <v>432418.72</v>
      </c>
      <c r="I18" s="25">
        <f t="shared" si="2"/>
        <v>558786.26</v>
      </c>
      <c r="J18" s="25">
        <f t="shared" si="2"/>
        <v>688843.7</v>
      </c>
      <c r="K18" s="25">
        <f t="shared" si="2"/>
        <v>850477.13</v>
      </c>
      <c r="L18" s="25">
        <f>SUM(B18:K18)</f>
        <v>8668056.88</v>
      </c>
      <c r="M18"/>
    </row>
    <row r="19" spans="1:13" ht="17.25" customHeight="1">
      <c r="A19" s="26" t="s">
        <v>24</v>
      </c>
      <c r="B19" s="61">
        <f>ROUND((B13+B14)*B7,2)</f>
        <v>605490.15</v>
      </c>
      <c r="C19" s="61">
        <f aca="true" t="shared" si="3" ref="C19:K19">ROUND((C13+C14)*C7,2)</f>
        <v>406339.39</v>
      </c>
      <c r="D19" s="61">
        <f t="shared" si="3"/>
        <v>1407186.37</v>
      </c>
      <c r="E19" s="61">
        <f t="shared" si="3"/>
        <v>1148393.12</v>
      </c>
      <c r="F19" s="61">
        <f t="shared" si="3"/>
        <v>1097694.71</v>
      </c>
      <c r="G19" s="61">
        <f t="shared" si="3"/>
        <v>650699.89</v>
      </c>
      <c r="H19" s="61">
        <f t="shared" si="3"/>
        <v>383811.63</v>
      </c>
      <c r="I19" s="61">
        <f t="shared" si="3"/>
        <v>462242.77</v>
      </c>
      <c r="J19" s="61">
        <f t="shared" si="3"/>
        <v>536928.21</v>
      </c>
      <c r="K19" s="61">
        <f t="shared" si="3"/>
        <v>764230.97</v>
      </c>
      <c r="L19" s="33">
        <f>SUM(B19:K19)</f>
        <v>7463017.209999999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135148.15</v>
      </c>
      <c r="C20" s="33">
        <f t="shared" si="4"/>
        <v>66415.72</v>
      </c>
      <c r="D20" s="33">
        <f t="shared" si="4"/>
        <v>81314.24</v>
      </c>
      <c r="E20" s="33">
        <f t="shared" si="4"/>
        <v>82633.44</v>
      </c>
      <c r="F20" s="33">
        <f t="shared" si="4"/>
        <v>191342.78</v>
      </c>
      <c r="G20" s="33">
        <f t="shared" si="4"/>
        <v>112098.06</v>
      </c>
      <c r="H20" s="33">
        <f t="shared" si="4"/>
        <v>33300.11</v>
      </c>
      <c r="I20" s="33">
        <f t="shared" si="4"/>
        <v>85165.99</v>
      </c>
      <c r="J20" s="33">
        <f t="shared" si="4"/>
        <v>134804.04</v>
      </c>
      <c r="K20" s="33">
        <f t="shared" si="4"/>
        <v>65611.91</v>
      </c>
      <c r="L20" s="33">
        <f aca="true" t="shared" si="5" ref="L19:L26">SUM(B20:K20)</f>
        <v>987834.44</v>
      </c>
      <c r="M20"/>
    </row>
    <row r="21" spans="1:13" ht="17.25" customHeight="1">
      <c r="A21" s="27" t="s">
        <v>26</v>
      </c>
      <c r="B21" s="33">
        <v>2490.39</v>
      </c>
      <c r="C21" s="33">
        <v>7752.26</v>
      </c>
      <c r="D21" s="33">
        <v>36675.16</v>
      </c>
      <c r="E21" s="33">
        <v>23384.46</v>
      </c>
      <c r="F21" s="33">
        <v>39046.56</v>
      </c>
      <c r="G21" s="33">
        <v>24674.3</v>
      </c>
      <c r="H21" s="33">
        <v>13238.45</v>
      </c>
      <c r="I21" s="33">
        <v>9126.42</v>
      </c>
      <c r="J21" s="33">
        <v>13214.04</v>
      </c>
      <c r="K21" s="33">
        <v>16473.52</v>
      </c>
      <c r="L21" s="33">
        <f t="shared" si="5"/>
        <v>186075.56000000003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563.91</v>
      </c>
      <c r="C24" s="33">
        <v>364.34</v>
      </c>
      <c r="D24" s="33">
        <v>1157.99</v>
      </c>
      <c r="E24" s="33">
        <v>951.46</v>
      </c>
      <c r="F24" s="33">
        <v>1007.15</v>
      </c>
      <c r="G24" s="33">
        <v>596.4</v>
      </c>
      <c r="H24" s="33">
        <v>327.21</v>
      </c>
      <c r="I24" s="33">
        <v>422.35</v>
      </c>
      <c r="J24" s="33">
        <v>522.14</v>
      </c>
      <c r="K24" s="33">
        <v>642.81</v>
      </c>
      <c r="L24" s="33">
        <f t="shared" si="5"/>
        <v>6555.76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290.83</v>
      </c>
      <c r="K25" s="33">
        <v>387.96</v>
      </c>
      <c r="L25" s="33">
        <f t="shared" si="5"/>
        <v>3694.8299999999995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-123189.08000000002</v>
      </c>
      <c r="C29" s="33">
        <f t="shared" si="6"/>
        <v>-32729.15</v>
      </c>
      <c r="D29" s="33">
        <f t="shared" si="6"/>
        <v>-100409.98000000001</v>
      </c>
      <c r="E29" s="33">
        <f t="shared" si="6"/>
        <v>824343.47</v>
      </c>
      <c r="F29" s="33">
        <f t="shared" si="6"/>
        <v>-70157.21</v>
      </c>
      <c r="G29" s="33">
        <f t="shared" si="6"/>
        <v>389037.23</v>
      </c>
      <c r="H29" s="33">
        <f t="shared" si="6"/>
        <v>-33275.63</v>
      </c>
      <c r="I29" s="33">
        <f t="shared" si="6"/>
        <v>326746.89</v>
      </c>
      <c r="J29" s="33">
        <f t="shared" si="6"/>
        <v>-42481.44</v>
      </c>
      <c r="K29" s="33">
        <f t="shared" si="6"/>
        <v>-62402.45</v>
      </c>
      <c r="L29" s="33">
        <f aca="true" t="shared" si="7" ref="L29:L36">SUM(B29:K29)</f>
        <v>1075482.6500000001</v>
      </c>
      <c r="M29"/>
    </row>
    <row r="30" spans="1:13" ht="18.75" customHeight="1">
      <c r="A30" s="27" t="s">
        <v>30</v>
      </c>
      <c r="B30" s="33">
        <f>B31+B32+B33+B34</f>
        <v>-28974</v>
      </c>
      <c r="C30" s="33">
        <f aca="true" t="shared" si="8" ref="C30:K30">C31+C32+C33+C34</f>
        <v>-30703.2</v>
      </c>
      <c r="D30" s="33">
        <f t="shared" si="8"/>
        <v>-93970.8</v>
      </c>
      <c r="E30" s="33">
        <f t="shared" si="8"/>
        <v>-65450</v>
      </c>
      <c r="F30" s="33">
        <f t="shared" si="8"/>
        <v>-64556.8</v>
      </c>
      <c r="G30" s="33">
        <f t="shared" si="8"/>
        <v>-48646.4</v>
      </c>
      <c r="H30" s="33">
        <f t="shared" si="8"/>
        <v>-23007.6</v>
      </c>
      <c r="I30" s="33">
        <f t="shared" si="8"/>
        <v>-57904.55</v>
      </c>
      <c r="J30" s="33">
        <f t="shared" si="8"/>
        <v>-39578</v>
      </c>
      <c r="K30" s="33">
        <f t="shared" si="8"/>
        <v>-58828</v>
      </c>
      <c r="L30" s="33">
        <f t="shared" si="7"/>
        <v>-511619.35</v>
      </c>
      <c r="M30"/>
    </row>
    <row r="31" spans="1:13" s="36" customFormat="1" ht="18.75" customHeight="1">
      <c r="A31" s="34" t="s">
        <v>55</v>
      </c>
      <c r="B31" s="33">
        <f>-ROUND((B9)*$E$3,2)</f>
        <v>-28974</v>
      </c>
      <c r="C31" s="33">
        <f aca="true" t="shared" si="9" ref="C31:K31">-ROUND((C9)*$E$3,2)</f>
        <v>-30703.2</v>
      </c>
      <c r="D31" s="33">
        <f t="shared" si="9"/>
        <v>-93970.8</v>
      </c>
      <c r="E31" s="33">
        <f t="shared" si="9"/>
        <v>-65450</v>
      </c>
      <c r="F31" s="33">
        <f t="shared" si="9"/>
        <v>-64556.8</v>
      </c>
      <c r="G31" s="33">
        <f t="shared" si="9"/>
        <v>-48646.4</v>
      </c>
      <c r="H31" s="33">
        <f t="shared" si="9"/>
        <v>-23007.6</v>
      </c>
      <c r="I31" s="33">
        <f t="shared" si="9"/>
        <v>-26831.2</v>
      </c>
      <c r="J31" s="33">
        <f t="shared" si="9"/>
        <v>-39578</v>
      </c>
      <c r="K31" s="33">
        <f t="shared" si="9"/>
        <v>-58828</v>
      </c>
      <c r="L31" s="33">
        <f t="shared" si="7"/>
        <v>-480546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-31073.35</v>
      </c>
      <c r="J34" s="17">
        <v>0</v>
      </c>
      <c r="K34" s="17">
        <v>0</v>
      </c>
      <c r="L34" s="33">
        <f t="shared" si="7"/>
        <v>-31073.35</v>
      </c>
      <c r="M34"/>
    </row>
    <row r="35" spans="1:13" s="36" customFormat="1" ht="18.75" customHeight="1">
      <c r="A35" s="27" t="s">
        <v>34</v>
      </c>
      <c r="B35" s="38">
        <f>SUM(B36:B47)</f>
        <v>-94215.08000000002</v>
      </c>
      <c r="C35" s="38">
        <f aca="true" t="shared" si="10" ref="C35:K35">SUM(C36:C47)</f>
        <v>-2025.95</v>
      </c>
      <c r="D35" s="38">
        <f t="shared" si="10"/>
        <v>-6439.18</v>
      </c>
      <c r="E35" s="38">
        <f t="shared" si="10"/>
        <v>889793.47</v>
      </c>
      <c r="F35" s="38">
        <f t="shared" si="10"/>
        <v>-5600.41</v>
      </c>
      <c r="G35" s="38">
        <f t="shared" si="10"/>
        <v>437683.63</v>
      </c>
      <c r="H35" s="38">
        <f t="shared" si="10"/>
        <v>-10268.03</v>
      </c>
      <c r="I35" s="38">
        <f t="shared" si="10"/>
        <v>384651.44</v>
      </c>
      <c r="J35" s="38">
        <f t="shared" si="10"/>
        <v>-2903.44</v>
      </c>
      <c r="K35" s="38">
        <f t="shared" si="10"/>
        <v>-3574.45</v>
      </c>
      <c r="L35" s="33">
        <f t="shared" si="7"/>
        <v>1587102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1026000</v>
      </c>
      <c r="H44" s="17">
        <v>0</v>
      </c>
      <c r="I44" s="17">
        <v>823500</v>
      </c>
      <c r="J44" s="17">
        <v>0</v>
      </c>
      <c r="K44" s="17">
        <v>0</v>
      </c>
      <c r="L44" s="17">
        <f>SUM(B44:K44)</f>
        <v>3739500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-3135.71</v>
      </c>
      <c r="C46" s="17">
        <v>-2025.95</v>
      </c>
      <c r="D46" s="17">
        <v>-6439.18</v>
      </c>
      <c r="E46" s="17">
        <v>-5290.71</v>
      </c>
      <c r="F46" s="17">
        <v>-5600.41</v>
      </c>
      <c r="G46" s="17">
        <v>-3316.37</v>
      </c>
      <c r="H46" s="17">
        <v>-1819.49</v>
      </c>
      <c r="I46" s="17">
        <v>-2348.56</v>
      </c>
      <c r="J46" s="17">
        <v>-2903.44</v>
      </c>
      <c r="K46" s="17">
        <v>-3574.45</v>
      </c>
      <c r="L46" s="30">
        <f t="shared" si="11"/>
        <v>-36454.27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622383.97</v>
      </c>
      <c r="C50" s="41">
        <f>IF(C18+C29+C42+C51&lt;0,0,C18+C29+C51)</f>
        <v>449921.63999999996</v>
      </c>
      <c r="D50" s="41">
        <f>IF(D18+D29+D42+D51&lt;0,0,D18+D29+D51)</f>
        <v>1429881.7200000002</v>
      </c>
      <c r="E50" s="41">
        <f>IF(E18+E29+E42+E51&lt;0,0,E18+E29+E51)</f>
        <v>2083427.05</v>
      </c>
      <c r="F50" s="41">
        <f>IF(F18+F29+F42+F51&lt;0,0,F18+F29+F51)</f>
        <v>1261247.24</v>
      </c>
      <c r="G50" s="41">
        <f>IF(G18+G29+G42+G51&lt;0,0,G18+G29+G51)</f>
        <v>1177564.73</v>
      </c>
      <c r="H50" s="41">
        <f>IF(H18+H29+H42+H51&lt;0,0,H18+H29+H51)</f>
        <v>399143.08999999997</v>
      </c>
      <c r="I50" s="41">
        <f>IF(I18+I29+I42+I51&lt;0,0,I18+I29+I51)</f>
        <v>885533.15</v>
      </c>
      <c r="J50" s="41">
        <f>IF(J18+J29+J42+J51&lt;0,0,J18+J29+J51)</f>
        <v>646362.26</v>
      </c>
      <c r="K50" s="41">
        <f>IF(K18+K29+K42+K51&lt;0,0,K18+K29+K51)</f>
        <v>788074.68</v>
      </c>
      <c r="L50" s="42">
        <f>SUM(B50:K50)</f>
        <v>9743539.53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622383.97</v>
      </c>
      <c r="C56" s="41">
        <f aca="true" t="shared" si="12" ref="C56:J56">SUM(C57:C68)</f>
        <v>449921.63</v>
      </c>
      <c r="D56" s="41">
        <f t="shared" si="12"/>
        <v>1429881.71</v>
      </c>
      <c r="E56" s="41">
        <f t="shared" si="12"/>
        <v>2083427.05</v>
      </c>
      <c r="F56" s="41">
        <f t="shared" si="12"/>
        <v>1261247.23</v>
      </c>
      <c r="G56" s="41">
        <f t="shared" si="12"/>
        <v>1177564.73</v>
      </c>
      <c r="H56" s="41">
        <f t="shared" si="12"/>
        <v>399143.09</v>
      </c>
      <c r="I56" s="41">
        <f>SUM(I57:I71)</f>
        <v>885533.15</v>
      </c>
      <c r="J56" s="41">
        <f t="shared" si="12"/>
        <v>646362.26</v>
      </c>
      <c r="K56" s="41">
        <f>SUM(K57:K70)</f>
        <v>788074.69</v>
      </c>
      <c r="L56" s="46">
        <f>SUM(B56:K56)</f>
        <v>9743539.51</v>
      </c>
      <c r="M56" s="40"/>
    </row>
    <row r="57" spans="1:13" ht="18.75" customHeight="1">
      <c r="A57" s="47" t="s">
        <v>48</v>
      </c>
      <c r="B57" s="48">
        <v>622383.97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622383.97</v>
      </c>
      <c r="M57" s="40"/>
    </row>
    <row r="58" spans="1:12" ht="18.75" customHeight="1">
      <c r="A58" s="47" t="s">
        <v>58</v>
      </c>
      <c r="B58" s="17">
        <v>0</v>
      </c>
      <c r="C58" s="48">
        <v>388777.28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388777.28</v>
      </c>
    </row>
    <row r="59" spans="1:12" ht="18.75" customHeight="1">
      <c r="A59" s="47" t="s">
        <v>59</v>
      </c>
      <c r="B59" s="17">
        <v>0</v>
      </c>
      <c r="C59" s="48">
        <v>61144.35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61144.35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1429881.71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1429881.71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2083427.05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2083427.05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1261247.23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1261247.23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1177564.73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1177564.73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399143.09</v>
      </c>
      <c r="I64" s="17">
        <v>0</v>
      </c>
      <c r="J64" s="17">
        <v>0</v>
      </c>
      <c r="K64" s="17">
        <v>0</v>
      </c>
      <c r="L64" s="46">
        <f t="shared" si="13"/>
        <v>399143.09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646362.26</v>
      </c>
      <c r="K66" s="17">
        <v>0</v>
      </c>
      <c r="L66" s="46">
        <f t="shared" si="13"/>
        <v>646362.26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449123.77</v>
      </c>
      <c r="L67" s="46">
        <f t="shared" si="13"/>
        <v>449123.77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338950.92</v>
      </c>
      <c r="L68" s="46">
        <f t="shared" si="13"/>
        <v>338950.92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885533.15</v>
      </c>
      <c r="J71" s="53">
        <v>0</v>
      </c>
      <c r="K71" s="53">
        <v>0</v>
      </c>
      <c r="L71" s="51">
        <f>SUM(B71:K71)</f>
        <v>885533.15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2022-05-09T23:31:09Z</dcterms:modified>
  <cp:category/>
  <cp:version/>
  <cp:contentType/>
  <cp:contentStatus/>
</cp:coreProperties>
</file>