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<sst xmlns="http://schemas.openxmlformats.org/spreadsheetml/2006/main" count="81" uniqueCount="80">
  <si>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</si>
  <si>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</si>
  <si>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</si>
  <si>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</si>
  <si>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</si>
  <si>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</si>
  <si>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</si>
  <si>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</si>
  <si>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</si>
  <si>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</si>
  <si>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</si>
  <si>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</si>
  <si>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</si>
  <si>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</si>
  <si>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</si>
  <si>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</si>
  <si>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</si>
  <si>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</si>
  <si>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</si>
  <si>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</si>
  <si>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</si>
  <si>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</si>
  <si>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</si>
  <si>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</si>
  <si>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</si>
  <si>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</si>
  <si>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</si>
  <si>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</si>
  <si>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</si>
  <si>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</si>
  <si>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</si>
  <si>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</si>
  <si>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</si>
  <si>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</si>
  <si>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</si>
  <si>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</si>
  <si>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</si>
  <si>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</si>
  <si>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</si>
  <si>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</si>
  <si>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</si>
  <si>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</si>
  <si>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</si>
  <si>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</si>
  <si>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</si>
  <si>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</si>
  <si>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</si>
  <si>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</si>
  <si>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</si>
  <si>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</si>
  <si>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</si>
  <si>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</si>
  <si>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</si>
  <si>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</si>
  <si>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</si>
  <si>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</si>
  <si>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</si>
  <si>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</si>
  <si>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</si>
  <si>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</si>
  <si>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</si>
  <si>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</si>
  <si>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</si>
  <si>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</si>
  <si>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</si>
  <si>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</si>
  <si>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</si>
  <si>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</si>
  <si>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</si>
  <si>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</si>
  <si>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</si>
  <si>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</si>
  <si>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</si>
  <si>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05/05/22 - VENCIMENTO 12/05/22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</si>
  <si>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</si>
  <si>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</si>
  <si>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</si>
  <si>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</si>
  <si>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2.1 Tarifa de Remuneração por Passageiro Transportado Combustível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</si>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</sst>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92312</v>
      </c>
      <c r="C7" s="10">
        <f>C8+C11</f>
        <v>112069</v>
      </c>
      <c r="D7" s="10">
        <f aca="true" t="shared" si="0" ref="D7:K7">D8+D11</f>
        <v>324872</v>
      </c>
      <c r="E7" s="10">
        <f t="shared" si="0"/>
        <v>259439</v>
      </c>
      <c r="F7" s="10">
        <f t="shared" si="0"/>
        <v>278072</v>
      </c>
      <c r="G7" s="10">
        <f t="shared" si="0"/>
        <v>151018</v>
      </c>
      <c r="H7" s="10">
        <f t="shared" si="0"/>
        <v>79887</v>
      </c>
      <c r="I7" s="10">
        <f t="shared" si="0"/>
        <v>121133</v>
      </c>
      <c r="J7" s="10">
        <f t="shared" si="0"/>
        <v>128709</v>
      </c>
      <c r="K7" s="10">
        <f t="shared" si="0"/>
        <v>224138</v>
      </c>
      <c r="L7" s="10">
        <f>SUM(B7:K7)</f>
        <v>1771649</v>
      </c>
      <c r="M7" s="11"/>
    </row>
    <row r="8" spans="1:13" ht="17.25" customHeight="1">
      <c r="A8" s="12" t="s">
        <v>18</v>
      </c>
      <c r="B8" s="13">
        <f>B9+B10</f>
        <v>6502</v>
      </c>
      <c r="C8" s="13">
        <f aca="true" t="shared" si="1" ref="C8:K8">C9+C10</f>
        <v>6741</v>
      </c>
      <c r="D8" s="13">
        <f t="shared" si="1"/>
        <v>21139</v>
      </c>
      <c r="E8" s="13">
        <f t="shared" si="1"/>
        <v>14891</v>
      </c>
      <c r="F8" s="13">
        <f t="shared" si="1"/>
        <v>14391</v>
      </c>
      <c r="G8" s="13">
        <f t="shared" si="1"/>
        <v>11058</v>
      </c>
      <c r="H8" s="13">
        <f t="shared" si="1"/>
        <v>5099</v>
      </c>
      <c r="I8" s="13">
        <f t="shared" si="1"/>
        <v>5941</v>
      </c>
      <c r="J8" s="13">
        <f t="shared" si="1"/>
        <v>8943</v>
      </c>
      <c r="K8" s="13">
        <f t="shared" si="1"/>
        <v>13227</v>
      </c>
      <c r="L8" s="13">
        <f>SUM(B8:K8)</f>
        <v>107932</v>
      </c>
      <c r="M8"/>
    </row>
    <row r="9" spans="1:13" ht="17.25" customHeight="1">
      <c r="A9" s="14" t="s">
        <v>19</v>
      </c>
      <c r="B9" s="15">
        <v>6502</v>
      </c>
      <c r="C9" s="15">
        <v>6741</v>
      </c>
      <c r="D9" s="15">
        <v>21139</v>
      </c>
      <c r="E9" s="15">
        <v>14891</v>
      </c>
      <c r="F9" s="15">
        <v>14391</v>
      </c>
      <c r="G9" s="15">
        <v>11058</v>
      </c>
      <c r="H9" s="15">
        <v>5058</v>
      </c>
      <c r="I9" s="15">
        <v>5941</v>
      </c>
      <c r="J9" s="15">
        <v>8943</v>
      </c>
      <c r="K9" s="15">
        <v>13227</v>
      </c>
      <c r="L9" s="13">
        <f>SUM(B9:K9)</f>
        <v>107891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41</v>
      </c>
      <c r="I10" s="15">
        <v>0</v>
      </c>
      <c r="J10" s="15">
        <v>0</v>
      </c>
      <c r="K10" s="15">
        <v>0</v>
      </c>
      <c r="L10" s="13">
        <f>SUM(B10:K10)</f>
        <v>41</v>
      </c>
      <c r="M10"/>
    </row>
    <row r="11" spans="1:13" ht="17.25" customHeight="1">
      <c r="A11" s="12" t="s">
        <v>21</v>
      </c>
      <c r="B11" s="15">
        <v>85810</v>
      </c>
      <c r="C11" s="15">
        <v>105328</v>
      </c>
      <c r="D11" s="15">
        <v>303733</v>
      </c>
      <c r="E11" s="15">
        <v>244548</v>
      </c>
      <c r="F11" s="15">
        <v>263681</v>
      </c>
      <c r="G11" s="15">
        <v>139960</v>
      </c>
      <c r="H11" s="15">
        <v>74788</v>
      </c>
      <c r="I11" s="15">
        <v>115192</v>
      </c>
      <c r="J11" s="15">
        <v>119766</v>
      </c>
      <c r="K11" s="15">
        <v>210911</v>
      </c>
      <c r="L11" s="13">
        <f>SUM(B11:K11)</f>
        <v>1663717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78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1.223406638547728</v>
      </c>
      <c r="C16" s="22">
        <v>1.161301599472021</v>
      </c>
      <c r="D16" s="22">
        <v>1.04944357426371</v>
      </c>
      <c r="E16" s="22">
        <v>1.080648537473554</v>
      </c>
      <c r="F16" s="22">
        <v>1.189968569249184</v>
      </c>
      <c r="G16" s="22">
        <v>1.189228175989191</v>
      </c>
      <c r="H16" s="22">
        <v>1.108026399705602</v>
      </c>
      <c r="I16" s="22">
        <v>1.164835841402435</v>
      </c>
      <c r="J16" s="22">
        <v>1.244420510777753</v>
      </c>
      <c r="K16" s="22">
        <v>1.081169272163721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SUM(B19:B26)</f>
        <v>743034.26</v>
      </c>
      <c r="C18" s="25">
        <f aca="true" t="shared" si="2" ref="C18:K18">SUM(C19:C26)</f>
        <v>484981.08999999997</v>
      </c>
      <c r="D18" s="25">
        <f t="shared" si="2"/>
        <v>1522060.04</v>
      </c>
      <c r="E18" s="25">
        <f t="shared" si="2"/>
        <v>1261345.07</v>
      </c>
      <c r="F18" s="25">
        <f t="shared" si="2"/>
        <v>1328034.2400000002</v>
      </c>
      <c r="G18" s="25">
        <f t="shared" si="2"/>
        <v>793402.38</v>
      </c>
      <c r="H18" s="25">
        <f t="shared" si="2"/>
        <v>432042.30999999994</v>
      </c>
      <c r="I18" s="25">
        <f t="shared" si="2"/>
        <v>562109.4</v>
      </c>
      <c r="J18" s="25">
        <f t="shared" si="2"/>
        <v>690598.8399999999</v>
      </c>
      <c r="K18" s="25">
        <f t="shared" si="2"/>
        <v>852702.24</v>
      </c>
      <c r="L18" s="25">
        <f>SUM(B18:K18)</f>
        <v>8670309.87</v>
      </c>
      <c r="M18"/>
    </row>
    <row r="19" spans="1:13" ht="17.25" customHeight="1">
      <c r="A19" s="26" t="s">
        <v>24</v>
      </c>
      <c r="B19" s="61">
        <f>ROUND((B13+B14)*B7,2)</f>
        <v>603378.93</v>
      </c>
      <c r="C19" s="61">
        <f aca="true" t="shared" si="3" ref="C19:K19">ROUND((C13+C14)*C7,2)</f>
        <v>408805.3</v>
      </c>
      <c r="D19" s="61">
        <f t="shared" si="3"/>
        <v>1410464.28</v>
      </c>
      <c r="E19" s="61">
        <f t="shared" si="3"/>
        <v>1140960.83</v>
      </c>
      <c r="F19" s="61">
        <f t="shared" si="3"/>
        <v>1080504.37</v>
      </c>
      <c r="G19" s="61">
        <f t="shared" si="3"/>
        <v>645239.51</v>
      </c>
      <c r="H19" s="61">
        <f t="shared" si="3"/>
        <v>375980.18</v>
      </c>
      <c r="I19" s="61">
        <f t="shared" si="3"/>
        <v>472673.08</v>
      </c>
      <c r="J19" s="61">
        <f t="shared" si="3"/>
        <v>540899.57</v>
      </c>
      <c r="K19" s="61">
        <f t="shared" si="3"/>
        <v>769196.79</v>
      </c>
      <c r="L19" s="33">
        <f>SUM(B19:K19)</f>
        <v>7448102.84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134798.86</v>
      </c>
      <c r="C20" s="33">
        <f t="shared" si="4"/>
        <v>65940.95</v>
      </c>
      <c r="D20" s="33">
        <f t="shared" si="4"/>
        <v>69738.4</v>
      </c>
      <c r="E20" s="33">
        <f t="shared" si="4"/>
        <v>92016.82</v>
      </c>
      <c r="F20" s="33">
        <f t="shared" si="4"/>
        <v>205261.87</v>
      </c>
      <c r="G20" s="33">
        <f t="shared" si="4"/>
        <v>122097.5</v>
      </c>
      <c r="H20" s="33">
        <f t="shared" si="4"/>
        <v>40615.79</v>
      </c>
      <c r="I20" s="33">
        <f t="shared" si="4"/>
        <v>77913.46</v>
      </c>
      <c r="J20" s="33">
        <f t="shared" si="4"/>
        <v>132206.95</v>
      </c>
      <c r="K20" s="33">
        <f t="shared" si="4"/>
        <v>62435.14</v>
      </c>
      <c r="L20" s="33">
        <f aca="true" t="shared" si="5" ref="L19:L26">SUM(B20:K20)</f>
        <v>1003025.7399999999</v>
      </c>
      <c r="M20"/>
    </row>
    <row r="21" spans="1:13" ht="17.25" customHeight="1">
      <c r="A21" s="27" t="s">
        <v>26</v>
      </c>
      <c r="B21" s="33">
        <v>2416.75</v>
      </c>
      <c r="C21" s="33">
        <v>8091.42</v>
      </c>
      <c r="D21" s="33">
        <v>36753.03</v>
      </c>
      <c r="E21" s="33">
        <v>23697.18</v>
      </c>
      <c r="F21" s="33">
        <v>38954.56</v>
      </c>
      <c r="G21" s="33">
        <v>25007.8</v>
      </c>
      <c r="H21" s="33">
        <v>13380.13</v>
      </c>
      <c r="I21" s="33">
        <v>9271.78</v>
      </c>
      <c r="J21" s="33">
        <v>13597.23</v>
      </c>
      <c r="K21" s="33">
        <v>16909.58</v>
      </c>
      <c r="L21" s="33">
        <f t="shared" si="5"/>
        <v>188079.46000000002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74</v>
      </c>
      <c r="B24" s="33">
        <v>559.27</v>
      </c>
      <c r="C24" s="33">
        <v>364.34</v>
      </c>
      <c r="D24" s="33">
        <v>1146.39</v>
      </c>
      <c r="E24" s="33">
        <v>949.14</v>
      </c>
      <c r="F24" s="33">
        <v>1000.19</v>
      </c>
      <c r="G24" s="33">
        <v>598.72</v>
      </c>
      <c r="H24" s="33">
        <v>324.89</v>
      </c>
      <c r="I24" s="33">
        <v>422.35</v>
      </c>
      <c r="J24" s="33">
        <v>519.82</v>
      </c>
      <c r="K24" s="33">
        <v>642.81</v>
      </c>
      <c r="L24" s="33">
        <f t="shared" si="5"/>
        <v>6527.92</v>
      </c>
      <c r="M24"/>
    </row>
    <row r="25" spans="1:13" ht="17.25" customHeight="1">
      <c r="A25" s="27" t="s">
        <v>75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290.83</v>
      </c>
      <c r="K25" s="33">
        <v>387.96</v>
      </c>
      <c r="L25" s="33">
        <f t="shared" si="5"/>
        <v>3694.8299999999995</v>
      </c>
      <c r="M25"/>
    </row>
    <row r="26" spans="1:13" ht="17.25" customHeight="1">
      <c r="A26" s="27" t="s">
        <v>76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-122798.07</v>
      </c>
      <c r="C29" s="33">
        <f t="shared" si="6"/>
        <v>-31686.350000000002</v>
      </c>
      <c r="D29" s="33">
        <f t="shared" si="6"/>
        <v>-99386.26000000001</v>
      </c>
      <c r="E29" s="33">
        <f t="shared" si="6"/>
        <v>-75714.01999999995</v>
      </c>
      <c r="F29" s="33">
        <f t="shared" si="6"/>
        <v>-68882.1</v>
      </c>
      <c r="G29" s="33">
        <f t="shared" si="6"/>
        <v>-51984.479999999996</v>
      </c>
      <c r="H29" s="33">
        <f t="shared" si="6"/>
        <v>-32510.32</v>
      </c>
      <c r="I29" s="33">
        <f t="shared" si="6"/>
        <v>-40660.94</v>
      </c>
      <c r="J29" s="33">
        <f t="shared" si="6"/>
        <v>-42239.729999999996</v>
      </c>
      <c r="K29" s="33">
        <f t="shared" si="6"/>
        <v>-61773.25</v>
      </c>
      <c r="L29" s="33">
        <f aca="true" t="shared" si="7" ref="L29:L36">SUM(B29:K29)</f>
        <v>-627635.5199999999</v>
      </c>
      <c r="M29"/>
    </row>
    <row r="30" spans="1:13" ht="18.75" customHeight="1">
      <c r="A30" s="27" t="s">
        <v>30</v>
      </c>
      <c r="B30" s="33">
        <f>B31+B32+B33+B34</f>
        <v>-28608.8</v>
      </c>
      <c r="C30" s="33">
        <f aca="true" t="shared" si="8" ref="C30:K30">C31+C32+C33+C34</f>
        <v>-29660.4</v>
      </c>
      <c r="D30" s="33">
        <f t="shared" si="8"/>
        <v>-93011.6</v>
      </c>
      <c r="E30" s="33">
        <f t="shared" si="8"/>
        <v>-65520.4</v>
      </c>
      <c r="F30" s="33">
        <f t="shared" si="8"/>
        <v>-63320.4</v>
      </c>
      <c r="G30" s="33">
        <f t="shared" si="8"/>
        <v>-48655.2</v>
      </c>
      <c r="H30" s="33">
        <f t="shared" si="8"/>
        <v>-22255.2</v>
      </c>
      <c r="I30" s="33">
        <f t="shared" si="8"/>
        <v>-38312.380000000005</v>
      </c>
      <c r="J30" s="33">
        <f t="shared" si="8"/>
        <v>-39349.2</v>
      </c>
      <c r="K30" s="33">
        <f t="shared" si="8"/>
        <v>-58198.8</v>
      </c>
      <c r="L30" s="33">
        <f t="shared" si="7"/>
        <v>-486892.38</v>
      </c>
      <c r="M30"/>
    </row>
    <row r="31" spans="1:13" s="36" customFormat="1" ht="18.75" customHeight="1">
      <c r="A31" s="34" t="s">
        <v>55</v>
      </c>
      <c r="B31" s="33">
        <f>-ROUND((B9)*$E$3,2)</f>
        <v>-28608.8</v>
      </c>
      <c r="C31" s="33">
        <f aca="true" t="shared" si="9" ref="C31:K31">-ROUND((C9)*$E$3,2)</f>
        <v>-29660.4</v>
      </c>
      <c r="D31" s="33">
        <f t="shared" si="9"/>
        <v>-93011.6</v>
      </c>
      <c r="E31" s="33">
        <f t="shared" si="9"/>
        <v>-65520.4</v>
      </c>
      <c r="F31" s="33">
        <f t="shared" si="9"/>
        <v>-63320.4</v>
      </c>
      <c r="G31" s="33">
        <f t="shared" si="9"/>
        <v>-48655.2</v>
      </c>
      <c r="H31" s="33">
        <f t="shared" si="9"/>
        <v>-22255.2</v>
      </c>
      <c r="I31" s="33">
        <f t="shared" si="9"/>
        <v>-26140.4</v>
      </c>
      <c r="J31" s="33">
        <f t="shared" si="9"/>
        <v>-39349.2</v>
      </c>
      <c r="K31" s="33">
        <f t="shared" si="9"/>
        <v>-58198.8</v>
      </c>
      <c r="L31" s="33">
        <f t="shared" si="7"/>
        <v>-474720.4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-12171.98</v>
      </c>
      <c r="J34" s="17">
        <v>0</v>
      </c>
      <c r="K34" s="17">
        <v>0</v>
      </c>
      <c r="L34" s="33">
        <f t="shared" si="7"/>
        <v>-12171.98</v>
      </c>
      <c r="M34"/>
    </row>
    <row r="35" spans="1:13" s="36" customFormat="1" ht="18.75" customHeight="1">
      <c r="A35" s="27" t="s">
        <v>34</v>
      </c>
      <c r="B35" s="38">
        <f>SUM(B36:B47)</f>
        <v>-94189.27</v>
      </c>
      <c r="C35" s="38">
        <f aca="true" t="shared" si="10" ref="C35:K35">SUM(C36:C47)</f>
        <v>-2025.95</v>
      </c>
      <c r="D35" s="38">
        <f t="shared" si="10"/>
        <v>-6374.66</v>
      </c>
      <c r="E35" s="38">
        <f t="shared" si="10"/>
        <v>-10193.619999999948</v>
      </c>
      <c r="F35" s="38">
        <f t="shared" si="10"/>
        <v>-5561.7</v>
      </c>
      <c r="G35" s="38">
        <f t="shared" si="10"/>
        <v>-3329.28</v>
      </c>
      <c r="H35" s="38">
        <f t="shared" si="10"/>
        <v>-10255.12</v>
      </c>
      <c r="I35" s="38">
        <f t="shared" si="10"/>
        <v>-2348.56</v>
      </c>
      <c r="J35" s="38">
        <f t="shared" si="10"/>
        <v>-2890.53</v>
      </c>
      <c r="K35" s="38">
        <f t="shared" si="10"/>
        <v>-3574.45</v>
      </c>
      <c r="L35" s="33">
        <f t="shared" si="7"/>
        <v>-140743.13999999996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2011500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72</v>
      </c>
      <c r="B46" s="17">
        <v>-3109.9</v>
      </c>
      <c r="C46" s="17">
        <v>-2025.95</v>
      </c>
      <c r="D46" s="17">
        <v>-6374.66</v>
      </c>
      <c r="E46" s="17">
        <v>-5277.8</v>
      </c>
      <c r="F46" s="17">
        <v>-5561.7</v>
      </c>
      <c r="G46" s="17">
        <v>-3329.28</v>
      </c>
      <c r="H46" s="17">
        <v>-1806.58</v>
      </c>
      <c r="I46" s="17">
        <v>-2348.56</v>
      </c>
      <c r="J46" s="17">
        <v>-2890.53</v>
      </c>
      <c r="K46" s="17">
        <v>-3574.45</v>
      </c>
      <c r="L46" s="30">
        <f t="shared" si="11"/>
        <v>-36299.41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620236.19</v>
      </c>
      <c r="C50" s="41">
        <f>IF(C18+C29+C42+C51&lt;0,0,C18+C29+C51)</f>
        <v>453294.74</v>
      </c>
      <c r="D50" s="41">
        <f>IF(D18+D29+D42+D51&lt;0,0,D18+D29+D51)</f>
        <v>1422673.78</v>
      </c>
      <c r="E50" s="41">
        <f>IF(E18+E29+E42+E51&lt;0,0,E18+E29+E51)</f>
        <v>1185631.05</v>
      </c>
      <c r="F50" s="41">
        <f>IF(F18+F29+F42+F51&lt;0,0,F18+F29+F51)</f>
        <v>1259152.1400000001</v>
      </c>
      <c r="G50" s="41">
        <f>IF(G18+G29+G42+G51&lt;0,0,G18+G29+G51)</f>
        <v>741417.9</v>
      </c>
      <c r="H50" s="41">
        <f>IF(H18+H29+H42+H51&lt;0,0,H18+H29+H51)</f>
        <v>399531.98999999993</v>
      </c>
      <c r="I50" s="41">
        <f>IF(I18+I29+I42+I51&lt;0,0,I18+I29+I51)</f>
        <v>521448.46</v>
      </c>
      <c r="J50" s="41">
        <f>IF(J18+J29+J42+J51&lt;0,0,J18+J29+J51)</f>
        <v>648359.1099999999</v>
      </c>
      <c r="K50" s="41">
        <f>IF(K18+K29+K42+K51&lt;0,0,K18+K29+K51)</f>
        <v>790928.99</v>
      </c>
      <c r="L50" s="42">
        <f>SUM(B50:K50)</f>
        <v>8042674.3500000015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620236.18</v>
      </c>
      <c r="C56" s="41">
        <f aca="true" t="shared" si="12" ref="C56:J56">SUM(C57:C68)</f>
        <v>453294.73</v>
      </c>
      <c r="D56" s="41">
        <f t="shared" si="12"/>
        <v>1422673.77</v>
      </c>
      <c r="E56" s="41">
        <f t="shared" si="12"/>
        <v>1185631.05</v>
      </c>
      <c r="F56" s="41">
        <f t="shared" si="12"/>
        <v>1259152.14</v>
      </c>
      <c r="G56" s="41">
        <f t="shared" si="12"/>
        <v>741417.89</v>
      </c>
      <c r="H56" s="41">
        <f t="shared" si="12"/>
        <v>399531.98</v>
      </c>
      <c r="I56" s="41">
        <f>SUM(I57:I71)</f>
        <v>521448.46</v>
      </c>
      <c r="J56" s="41">
        <f t="shared" si="12"/>
        <v>648359.11</v>
      </c>
      <c r="K56" s="41">
        <f>SUM(K57:K70)</f>
        <v>790928.99</v>
      </c>
      <c r="L56" s="46">
        <f>SUM(B56:K56)</f>
        <v>8042674.300000001</v>
      </c>
      <c r="M56" s="40"/>
    </row>
    <row r="57" spans="1:13" ht="18.75" customHeight="1">
      <c r="A57" s="47" t="s">
        <v>48</v>
      </c>
      <c r="B57" s="48">
        <v>620236.18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620236.18</v>
      </c>
      <c r="M57" s="40"/>
    </row>
    <row r="58" spans="1:12" ht="18.75" customHeight="1">
      <c r="A58" s="47" t="s">
        <v>58</v>
      </c>
      <c r="B58" s="17">
        <v>0</v>
      </c>
      <c r="C58" s="48">
        <v>396043.61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396043.61</v>
      </c>
    </row>
    <row r="59" spans="1:12" ht="18.75" customHeight="1">
      <c r="A59" s="47" t="s">
        <v>59</v>
      </c>
      <c r="B59" s="17">
        <v>0</v>
      </c>
      <c r="C59" s="48">
        <v>57251.12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57251.12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1422673.77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1422673.77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1185631.05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1185631.05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1259152.14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1259152.14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741417.89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741417.89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399531.98</v>
      </c>
      <c r="I64" s="17">
        <v>0</v>
      </c>
      <c r="J64" s="17">
        <v>0</v>
      </c>
      <c r="K64" s="17">
        <v>0</v>
      </c>
      <c r="L64" s="46">
        <f t="shared" si="13"/>
        <v>399531.98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648359.11</v>
      </c>
      <c r="K66" s="17">
        <v>0</v>
      </c>
      <c r="L66" s="46">
        <f t="shared" si="13"/>
        <v>648359.11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449801.32</v>
      </c>
      <c r="L67" s="46">
        <f t="shared" si="13"/>
        <v>449801.32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341127.67</v>
      </c>
      <c r="L68" s="46">
        <f t="shared" si="13"/>
        <v>341127.67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521448.46</v>
      </c>
      <c r="J71" s="53">
        <v>0</v>
      </c>
      <c r="K71" s="53">
        <v>0</v>
      </c>
      <c r="L71" s="51">
        <f>SUM(B71:K71)</f>
        <v>521448.46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2022-05-11T18:45:41Z</dcterms:modified>
  <cp:category/>
  <cp:version/>
  <cp:contentType/>
  <cp:contentStatus/>
</cp:coreProperties>
</file>