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<sst xmlns="http://schemas.openxmlformats.org/spreadsheetml/2006/main" count="81" uniqueCount="80">
  <si>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</si>
  <si>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</si>
  <si>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</si>
  <si>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</si>
  <si>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</si>
  <si>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</si>
  <si>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</si>
  <si>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</si>
  <si>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</si>
  <si>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</si>
  <si>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</si>
  <si>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</si>
  <si>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</si>
  <si>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</si>
  <si>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</si>
  <si>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</si>
  <si>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</si>
  <si>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</si>
  <si>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</si>
  <si>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</si>
  <si>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</si>
  <si>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</si>
  <si>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</si>
  <si>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</si>
  <si>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</si>
  <si>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</si>
  <si>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</si>
  <si>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</si>
  <si>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</si>
  <si>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</si>
  <si>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</si>
  <si>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</si>
  <si>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</si>
  <si>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</si>
  <si>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</si>
  <si>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</si>
  <si>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</si>
  <si>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</si>
  <si>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</si>
  <si>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</si>
  <si>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</si>
  <si>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</si>
  <si>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</si>
  <si>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</si>
  <si>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</si>
  <si>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</si>
  <si>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</si>
  <si>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</si>
  <si>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</si>
  <si>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</si>
  <si>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</si>
  <si>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</si>
  <si>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</si>
  <si>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</si>
  <si>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</si>
  <si>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</si>
  <si>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</si>
  <si>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</si>
  <si>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</si>
  <si>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</si>
  <si>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</si>
  <si>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</si>
  <si>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</si>
  <si>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</si>
  <si>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</si>
  <si>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</si>
  <si>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</si>
  <si>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</si>
  <si>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</si>
  <si>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</si>
  <si>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</si>
  <si>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</si>
  <si>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</si>
  <si>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09/05/22 - VENCIMENTO 16/05/22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</si>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</sst>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89936</v>
      </c>
      <c r="C7" s="10">
        <f>C8+C11</f>
        <v>107786</v>
      </c>
      <c r="D7" s="10">
        <f aca="true" t="shared" si="0" ref="D7:K7">D8+D11</f>
        <v>312949</v>
      </c>
      <c r="E7" s="10">
        <f t="shared" si="0"/>
        <v>250375</v>
      </c>
      <c r="F7" s="10">
        <f t="shared" si="0"/>
        <v>272742</v>
      </c>
      <c r="G7" s="10">
        <f t="shared" si="0"/>
        <v>145882</v>
      </c>
      <c r="H7" s="10">
        <f t="shared" si="0"/>
        <v>76118</v>
      </c>
      <c r="I7" s="10">
        <f t="shared" si="0"/>
        <v>116285</v>
      </c>
      <c r="J7" s="10">
        <f t="shared" si="0"/>
        <v>120774</v>
      </c>
      <c r="K7" s="10">
        <f t="shared" si="0"/>
        <v>212795</v>
      </c>
      <c r="L7" s="10">
        <f>SUM(B7:K7)</f>
        <v>1705642</v>
      </c>
      <c r="M7" s="11"/>
    </row>
    <row r="8" spans="1:13" ht="17.25" customHeight="1">
      <c r="A8" s="12" t="s">
        <v>18</v>
      </c>
      <c r="B8" s="13">
        <f>B9+B10</f>
        <v>6925</v>
      </c>
      <c r="C8" s="13">
        <f aca="true" t="shared" si="1" ref="C8:K8">C9+C10</f>
        <v>7200</v>
      </c>
      <c r="D8" s="13">
        <f t="shared" si="1"/>
        <v>22610</v>
      </c>
      <c r="E8" s="13">
        <f t="shared" si="1"/>
        <v>15950</v>
      </c>
      <c r="F8" s="13">
        <f t="shared" si="1"/>
        <v>15888</v>
      </c>
      <c r="G8" s="13">
        <f t="shared" si="1"/>
        <v>11276</v>
      </c>
      <c r="H8" s="13">
        <f t="shared" si="1"/>
        <v>5320</v>
      </c>
      <c r="I8" s="13">
        <f t="shared" si="1"/>
        <v>6101</v>
      </c>
      <c r="J8" s="13">
        <f t="shared" si="1"/>
        <v>8560</v>
      </c>
      <c r="K8" s="13">
        <f t="shared" si="1"/>
        <v>13382</v>
      </c>
      <c r="L8" s="13">
        <f>SUM(B8:K8)</f>
        <v>113212</v>
      </c>
      <c r="M8"/>
    </row>
    <row r="9" spans="1:13" ht="17.25" customHeight="1">
      <c r="A9" s="14" t="s">
        <v>19</v>
      </c>
      <c r="B9" s="15">
        <v>6923</v>
      </c>
      <c r="C9" s="15">
        <v>7200</v>
      </c>
      <c r="D9" s="15">
        <v>22610</v>
      </c>
      <c r="E9" s="15">
        <v>15950</v>
      </c>
      <c r="F9" s="15">
        <v>15888</v>
      </c>
      <c r="G9" s="15">
        <v>11276</v>
      </c>
      <c r="H9" s="15">
        <v>5282</v>
      </c>
      <c r="I9" s="15">
        <v>6101</v>
      </c>
      <c r="J9" s="15">
        <v>8560</v>
      </c>
      <c r="K9" s="15">
        <v>13382</v>
      </c>
      <c r="L9" s="13">
        <f>SUM(B9:K9)</f>
        <v>113172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83011</v>
      </c>
      <c r="C11" s="15">
        <v>100586</v>
      </c>
      <c r="D11" s="15">
        <v>290339</v>
      </c>
      <c r="E11" s="15">
        <v>234425</v>
      </c>
      <c r="F11" s="15">
        <v>256854</v>
      </c>
      <c r="G11" s="15">
        <v>134606</v>
      </c>
      <c r="H11" s="15">
        <v>70798</v>
      </c>
      <c r="I11" s="15">
        <v>110184</v>
      </c>
      <c r="J11" s="15">
        <v>112214</v>
      </c>
      <c r="K11" s="15">
        <v>199413</v>
      </c>
      <c r="L11" s="13">
        <f>SUM(B11:K11)</f>
        <v>1592430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1.243453771580997</v>
      </c>
      <c r="C16" s="22">
        <v>1.187480953955257</v>
      </c>
      <c r="D16" s="22">
        <v>1.070611218033731</v>
      </c>
      <c r="E16" s="22">
        <v>1.087302588321691</v>
      </c>
      <c r="F16" s="22">
        <v>1.192693184537427</v>
      </c>
      <c r="G16" s="22">
        <v>1.221575269574604</v>
      </c>
      <c r="H16" s="22">
        <v>1.146795801970167</v>
      </c>
      <c r="I16" s="22">
        <v>1.206744383290063</v>
      </c>
      <c r="J16" s="22">
        <v>1.318981961513311</v>
      </c>
      <c r="K16" s="22">
        <v>1.125551142132214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735848.96</v>
      </c>
      <c r="C18" s="25">
        <f aca="true" t="shared" si="2" ref="C18:K18">SUM(C19:C26)</f>
        <v>477181.4699999999</v>
      </c>
      <c r="D18" s="25">
        <f t="shared" si="2"/>
        <v>1496546.95</v>
      </c>
      <c r="E18" s="25">
        <f t="shared" si="2"/>
        <v>1225489.2200000002</v>
      </c>
      <c r="F18" s="25">
        <f t="shared" si="2"/>
        <v>1306356.2000000002</v>
      </c>
      <c r="G18" s="25">
        <f t="shared" si="2"/>
        <v>787689.1900000001</v>
      </c>
      <c r="H18" s="25">
        <f t="shared" si="2"/>
        <v>426516.17</v>
      </c>
      <c r="I18" s="25">
        <f t="shared" si="2"/>
        <v>558995.6399999999</v>
      </c>
      <c r="J18" s="25">
        <f t="shared" si="2"/>
        <v>686709.97</v>
      </c>
      <c r="K18" s="25">
        <f t="shared" si="2"/>
        <v>842908.9599999998</v>
      </c>
      <c r="L18" s="25">
        <f>SUM(B18:K18)</f>
        <v>8544242.73</v>
      </c>
      <c r="M18"/>
    </row>
    <row r="19" spans="1:13" ht="17.25" customHeight="1">
      <c r="A19" s="26" t="s">
        <v>24</v>
      </c>
      <c r="B19" s="60">
        <f>ROUND((B13+B14)*B7,2)</f>
        <v>587848.68</v>
      </c>
      <c r="C19" s="60">
        <f aca="true" t="shared" si="3" ref="C19:K19">ROUND((C13+C14)*C7,2)</f>
        <v>393181.77</v>
      </c>
      <c r="D19" s="60">
        <f t="shared" si="3"/>
        <v>1358699.38</v>
      </c>
      <c r="E19" s="60">
        <f t="shared" si="3"/>
        <v>1101099.18</v>
      </c>
      <c r="F19" s="60">
        <f t="shared" si="3"/>
        <v>1059793.59</v>
      </c>
      <c r="G19" s="60">
        <f t="shared" si="3"/>
        <v>623295.43</v>
      </c>
      <c r="H19" s="60">
        <f t="shared" si="3"/>
        <v>358241.76</v>
      </c>
      <c r="I19" s="60">
        <f t="shared" si="3"/>
        <v>453755.7</v>
      </c>
      <c r="J19" s="60">
        <f t="shared" si="3"/>
        <v>507552.74</v>
      </c>
      <c r="K19" s="60">
        <f t="shared" si="3"/>
        <v>730269.88</v>
      </c>
      <c r="L19" s="33">
        <f>SUM(B19:K19)</f>
        <v>7173738.109999999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143113.98</v>
      </c>
      <c r="C20" s="33">
        <f t="shared" si="4"/>
        <v>73714.09</v>
      </c>
      <c r="D20" s="33">
        <f t="shared" si="4"/>
        <v>95939.42</v>
      </c>
      <c r="E20" s="33">
        <f t="shared" si="4"/>
        <v>96128.81</v>
      </c>
      <c r="F20" s="33">
        <f t="shared" si="4"/>
        <v>204215</v>
      </c>
      <c r="G20" s="33">
        <f t="shared" si="4"/>
        <v>138106.85</v>
      </c>
      <c r="H20" s="33">
        <f t="shared" si="4"/>
        <v>52588.39</v>
      </c>
      <c r="I20" s="33">
        <f t="shared" si="4"/>
        <v>93811.44</v>
      </c>
      <c r="J20" s="33">
        <f t="shared" si="4"/>
        <v>161900.17</v>
      </c>
      <c r="K20" s="33">
        <f t="shared" si="4"/>
        <v>91686.22</v>
      </c>
      <c r="L20" s="33">
        <f aca="true" t="shared" si="5" ref="L19:L26">SUM(B20:K20)</f>
        <v>1151204.3699999999</v>
      </c>
      <c r="M20"/>
    </row>
    <row r="21" spans="1:13" ht="17.25" customHeight="1">
      <c r="A21" s="27" t="s">
        <v>26</v>
      </c>
      <c r="B21" s="33">
        <v>2441.94</v>
      </c>
      <c r="C21" s="33">
        <v>8139.87</v>
      </c>
      <c r="D21" s="33">
        <v>36801.5</v>
      </c>
      <c r="E21" s="33">
        <v>23600.27</v>
      </c>
      <c r="F21" s="33">
        <v>39031.85</v>
      </c>
      <c r="G21" s="33">
        <v>25222.38</v>
      </c>
      <c r="H21" s="33">
        <v>13617.49</v>
      </c>
      <c r="I21" s="33">
        <v>9170.45</v>
      </c>
      <c r="J21" s="33">
        <v>13354.97</v>
      </c>
      <c r="K21" s="33">
        <v>16787.48</v>
      </c>
      <c r="L21" s="33">
        <f t="shared" si="5"/>
        <v>188168.2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563.91</v>
      </c>
      <c r="C24" s="33">
        <v>366.66</v>
      </c>
      <c r="D24" s="33">
        <v>1148.71</v>
      </c>
      <c r="E24" s="33">
        <v>939.86</v>
      </c>
      <c r="F24" s="33">
        <v>1002.51</v>
      </c>
      <c r="G24" s="33">
        <v>605.68</v>
      </c>
      <c r="H24" s="33">
        <v>327.21</v>
      </c>
      <c r="I24" s="33">
        <v>429.32</v>
      </c>
      <c r="J24" s="33">
        <v>526.78</v>
      </c>
      <c r="K24" s="33">
        <v>647.46</v>
      </c>
      <c r="L24" s="33">
        <f t="shared" si="5"/>
        <v>6558.099999999999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290.87</v>
      </c>
      <c r="K25" s="33">
        <v>387.96</v>
      </c>
      <c r="L25" s="33">
        <f t="shared" si="5"/>
        <v>3694.8699999999994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-124676.28000000001</v>
      </c>
      <c r="C29" s="33">
        <f t="shared" si="6"/>
        <v>-33718.86</v>
      </c>
      <c r="D29" s="33">
        <f t="shared" si="6"/>
        <v>-105871.56</v>
      </c>
      <c r="E29" s="33">
        <f t="shared" si="6"/>
        <v>-80322.00999999995</v>
      </c>
      <c r="F29" s="33">
        <f t="shared" si="6"/>
        <v>-75481.8</v>
      </c>
      <c r="G29" s="33">
        <f t="shared" si="6"/>
        <v>-52982.39</v>
      </c>
      <c r="H29" s="33">
        <f t="shared" si="6"/>
        <v>-33508.83</v>
      </c>
      <c r="I29" s="33">
        <f t="shared" si="6"/>
        <v>-38470.28</v>
      </c>
      <c r="J29" s="33">
        <f t="shared" si="6"/>
        <v>-40593.25</v>
      </c>
      <c r="K29" s="33">
        <f t="shared" si="6"/>
        <v>-62481.060000000005</v>
      </c>
      <c r="L29" s="33">
        <f aca="true" t="shared" si="7" ref="L29:L36">SUM(B29:K29)</f>
        <v>-648106.3200000001</v>
      </c>
      <c r="M29"/>
    </row>
    <row r="30" spans="1:13" ht="18.75" customHeight="1">
      <c r="A30" s="27" t="s">
        <v>30</v>
      </c>
      <c r="B30" s="33">
        <f>B31+B32+B33+B34</f>
        <v>-30461.2</v>
      </c>
      <c r="C30" s="33">
        <f aca="true" t="shared" si="8" ref="C30:K30">C31+C32+C33+C34</f>
        <v>-31680</v>
      </c>
      <c r="D30" s="33">
        <f t="shared" si="8"/>
        <v>-99484</v>
      </c>
      <c r="E30" s="33">
        <f t="shared" si="8"/>
        <v>-70180</v>
      </c>
      <c r="F30" s="33">
        <f t="shared" si="8"/>
        <v>-69907.2</v>
      </c>
      <c r="G30" s="33">
        <f t="shared" si="8"/>
        <v>-49614.4</v>
      </c>
      <c r="H30" s="33">
        <f t="shared" si="8"/>
        <v>-23240.8</v>
      </c>
      <c r="I30" s="33">
        <f t="shared" si="8"/>
        <v>-36083.01</v>
      </c>
      <c r="J30" s="33">
        <f t="shared" si="8"/>
        <v>-37664</v>
      </c>
      <c r="K30" s="33">
        <f t="shared" si="8"/>
        <v>-58880.8</v>
      </c>
      <c r="L30" s="33">
        <f t="shared" si="7"/>
        <v>-507195.41000000003</v>
      </c>
      <c r="M30"/>
    </row>
    <row r="31" spans="1:13" s="36" customFormat="1" ht="18.75" customHeight="1">
      <c r="A31" s="34" t="s">
        <v>55</v>
      </c>
      <c r="B31" s="33">
        <f>-ROUND((B9)*$E$3,2)</f>
        <v>-30461.2</v>
      </c>
      <c r="C31" s="33">
        <f aca="true" t="shared" si="9" ref="C31:K31">-ROUND((C9)*$E$3,2)</f>
        <v>-31680</v>
      </c>
      <c r="D31" s="33">
        <f t="shared" si="9"/>
        <v>-99484</v>
      </c>
      <c r="E31" s="33">
        <f t="shared" si="9"/>
        <v>-70180</v>
      </c>
      <c r="F31" s="33">
        <f t="shared" si="9"/>
        <v>-69907.2</v>
      </c>
      <c r="G31" s="33">
        <f t="shared" si="9"/>
        <v>-49614.4</v>
      </c>
      <c r="H31" s="33">
        <f t="shared" si="9"/>
        <v>-23240.8</v>
      </c>
      <c r="I31" s="33">
        <f t="shared" si="9"/>
        <v>-26844.4</v>
      </c>
      <c r="J31" s="33">
        <f t="shared" si="9"/>
        <v>-37664</v>
      </c>
      <c r="K31" s="33">
        <f t="shared" si="9"/>
        <v>-58880.8</v>
      </c>
      <c r="L31" s="33">
        <f t="shared" si="7"/>
        <v>-497956.80000000005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-9238.61</v>
      </c>
      <c r="J34" s="17">
        <v>0</v>
      </c>
      <c r="K34" s="17">
        <v>0</v>
      </c>
      <c r="L34" s="33">
        <f t="shared" si="7"/>
        <v>-9238.61</v>
      </c>
      <c r="M34"/>
    </row>
    <row r="35" spans="1:13" s="36" customFormat="1" ht="18.75" customHeight="1">
      <c r="A35" s="27" t="s">
        <v>34</v>
      </c>
      <c r="B35" s="38">
        <f>SUM(B36:B47)</f>
        <v>-94215.08000000002</v>
      </c>
      <c r="C35" s="38">
        <f aca="true" t="shared" si="10" ref="C35:K35">SUM(C36:C47)</f>
        <v>-2038.86</v>
      </c>
      <c r="D35" s="38">
        <f t="shared" si="10"/>
        <v>-6387.56</v>
      </c>
      <c r="E35" s="38">
        <f t="shared" si="10"/>
        <v>-10142.009999999947</v>
      </c>
      <c r="F35" s="38">
        <f t="shared" si="10"/>
        <v>-5574.6</v>
      </c>
      <c r="G35" s="38">
        <f t="shared" si="10"/>
        <v>-3367.99</v>
      </c>
      <c r="H35" s="38">
        <f t="shared" si="10"/>
        <v>-10268.03</v>
      </c>
      <c r="I35" s="38">
        <f t="shared" si="10"/>
        <v>-2387.27</v>
      </c>
      <c r="J35" s="38">
        <f t="shared" si="10"/>
        <v>-2929.25</v>
      </c>
      <c r="K35" s="38">
        <f t="shared" si="10"/>
        <v>-3600.26</v>
      </c>
      <c r="L35" s="33">
        <f t="shared" si="7"/>
        <v>-140910.90999999997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2011500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-3135.71</v>
      </c>
      <c r="C46" s="17">
        <v>-2038.86</v>
      </c>
      <c r="D46" s="17">
        <v>-6387.56</v>
      </c>
      <c r="E46" s="17">
        <v>-5226.19</v>
      </c>
      <c r="F46" s="17">
        <v>-5574.6</v>
      </c>
      <c r="G46" s="17">
        <v>-3367.99</v>
      </c>
      <c r="H46" s="17">
        <v>-1819.49</v>
      </c>
      <c r="I46" s="17">
        <v>-2387.27</v>
      </c>
      <c r="J46" s="17">
        <v>-2929.25</v>
      </c>
      <c r="K46" s="17">
        <v>-3600.26</v>
      </c>
      <c r="L46" s="30">
        <f t="shared" si="11"/>
        <v>-36467.18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611172.6799999999</v>
      </c>
      <c r="C50" s="41">
        <f>IF(C18+C29+C42+C51&lt;0,0,C18+C29+C51)</f>
        <v>443462.6099999999</v>
      </c>
      <c r="D50" s="41">
        <f>IF(D18+D29+D42+D51&lt;0,0,D18+D29+D51)</f>
        <v>1390675.39</v>
      </c>
      <c r="E50" s="41">
        <f>IF(E18+E29+E42+E51&lt;0,0,E18+E29+E51)</f>
        <v>1145167.2100000002</v>
      </c>
      <c r="F50" s="41">
        <f>IF(F18+F29+F42+F51&lt;0,0,F18+F29+F51)</f>
        <v>1230874.4000000001</v>
      </c>
      <c r="G50" s="41">
        <f>IF(G18+G29+G42+G51&lt;0,0,G18+G29+G51)</f>
        <v>734706.8</v>
      </c>
      <c r="H50" s="41">
        <f>IF(H18+H29+H42+H51&lt;0,0,H18+H29+H51)</f>
        <v>393007.33999999997</v>
      </c>
      <c r="I50" s="41">
        <f>IF(I18+I29+I42+I51&lt;0,0,I18+I29+I51)</f>
        <v>520525.35999999987</v>
      </c>
      <c r="J50" s="41">
        <f>IF(J18+J29+J42+J51&lt;0,0,J18+J29+J51)</f>
        <v>646116.72</v>
      </c>
      <c r="K50" s="41">
        <f>IF(K18+K29+K42+K51&lt;0,0,K18+K29+K51)</f>
        <v>780427.8999999998</v>
      </c>
      <c r="L50" s="42">
        <f>SUM(B50:K50)</f>
        <v>7896136.409999998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611172.6799999999</v>
      </c>
      <c r="C56" s="41">
        <f aca="true" t="shared" si="12" ref="C56:J56">SUM(C57:C68)</f>
        <v>443462.61000000004</v>
      </c>
      <c r="D56" s="41">
        <f t="shared" si="12"/>
        <v>1390675.39</v>
      </c>
      <c r="E56" s="41">
        <f t="shared" si="12"/>
        <v>1145167.2</v>
      </c>
      <c r="F56" s="41">
        <f t="shared" si="12"/>
        <v>1230874.4</v>
      </c>
      <c r="G56" s="41">
        <f t="shared" si="12"/>
        <v>734706.8</v>
      </c>
      <c r="H56" s="41">
        <f t="shared" si="12"/>
        <v>393007.32</v>
      </c>
      <c r="I56" s="41">
        <f>SUM(I57:I71)</f>
        <v>520525.36</v>
      </c>
      <c r="J56" s="41">
        <f t="shared" si="12"/>
        <v>646116.72</v>
      </c>
      <c r="K56" s="41">
        <f>SUM(K57:K70)</f>
        <v>780427.89</v>
      </c>
      <c r="L56" s="46">
        <f>SUM(B56:K56)</f>
        <v>7896136.369999999</v>
      </c>
      <c r="M56" s="40"/>
    </row>
    <row r="57" spans="1:13" ht="18.75" customHeight="1">
      <c r="A57" s="47" t="s">
        <v>48</v>
      </c>
      <c r="B57" s="48">
        <v>519435.66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519435.66</v>
      </c>
      <c r="M57" s="40"/>
    </row>
    <row r="58" spans="1:12" ht="18.75" customHeight="1">
      <c r="A58" s="47" t="s">
        <v>58</v>
      </c>
      <c r="B58" s="17">
        <v>0</v>
      </c>
      <c r="C58" s="48">
        <v>387941.09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387941.09</v>
      </c>
    </row>
    <row r="59" spans="1:12" ht="18.75" customHeight="1">
      <c r="A59" s="47" t="s">
        <v>59</v>
      </c>
      <c r="B59" s="17">
        <v>0</v>
      </c>
      <c r="C59" s="48">
        <v>55521.52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55521.52</v>
      </c>
    </row>
    <row r="60" spans="1:12" ht="18.75" customHeight="1">
      <c r="A60" s="47" t="s">
        <v>49</v>
      </c>
      <c r="B60" s="17">
        <v>0</v>
      </c>
      <c r="C60" s="17">
        <v>0</v>
      </c>
      <c r="D60" s="17">
        <v>1390675.39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1390675.39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17">
        <v>1145167.2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1145167.2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17">
        <v>1230874.4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1230874.4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734706.8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734706.8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393007.32</v>
      </c>
      <c r="I64" s="17">
        <v>0</v>
      </c>
      <c r="J64" s="17">
        <v>0</v>
      </c>
      <c r="K64" s="17">
        <v>0</v>
      </c>
      <c r="L64" s="46">
        <f t="shared" si="13"/>
        <v>393007.32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646116.72</v>
      </c>
      <c r="K66" s="17">
        <v>0</v>
      </c>
      <c r="L66" s="46">
        <f t="shared" si="13"/>
        <v>646116.72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289928.96</v>
      </c>
      <c r="L67" s="46">
        <f t="shared" si="13"/>
        <v>289928.96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331213.6</v>
      </c>
      <c r="L68" s="46">
        <f t="shared" si="13"/>
        <v>331213.6</v>
      </c>
    </row>
    <row r="69" spans="1:12" ht="18.75" customHeight="1">
      <c r="A69" s="47" t="s">
        <v>68</v>
      </c>
      <c r="B69" s="48">
        <v>91737.02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91737.02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9">
        <v>159285.33</v>
      </c>
      <c r="L70" s="49">
        <f>SUM(B70:K70)</f>
        <v>159285.33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520525.36</v>
      </c>
      <c r="J71" s="52">
        <v>0</v>
      </c>
      <c r="K71" s="52">
        <v>0</v>
      </c>
      <c r="L71" s="51">
        <f>SUM(B71:K71)</f>
        <v>520525.36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2022-05-13T18:02:59Z</dcterms:modified>
  <cp:category/>
  <cp:version/>
  <cp:contentType/>
  <cp:contentStatus/>
</cp:coreProperties>
</file>