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<sst xmlns="http://schemas.openxmlformats.org/spreadsheetml/2006/main" count="82" uniqueCount="81">
  <si>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</si>
  <si>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</si>
  <si>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</si>
  <si>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</si>
  <si>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</si>
  <si>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</si>
  <si>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</si>
  <si>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</si>
  <si>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</si>
  <si>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</si>
  <si>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</si>
  <si>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</si>
  <si>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</si>
  <si>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</si>
  <si>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</si>
  <si>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</si>
  <si>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</si>
  <si>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</si>
  <si>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</si>
  <si>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</si>
  <si>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</si>
  <si>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</si>
  <si>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</si>
  <si>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</si>
  <si>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</si>
  <si>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</si>
  <si>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</si>
  <si>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</si>
  <si>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</si>
  <si>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</si>
  <si>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</si>
  <si>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</si>
  <si>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</si>
  <si>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</si>
  <si>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</si>
  <si>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</si>
  <si>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</si>
  <si>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</si>
  <si>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</si>
  <si>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</si>
  <si>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</si>
  <si>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</si>
  <si>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</si>
  <si>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</si>
  <si>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</si>
  <si>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</si>
  <si>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</si>
  <si>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</si>
  <si>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</si>
  <si>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</si>
  <si>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</si>
  <si>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</si>
  <si>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</si>
  <si>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</si>
  <si>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</si>
  <si>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</si>
  <si>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</si>
  <si>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</si>
  <si>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</si>
  <si>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</si>
  <si>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</si>
  <si>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</si>
  <si>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</si>
  <si>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</si>
  <si>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</si>
  <si>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</si>
  <si>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</si>
  <si>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</si>
  <si>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</si>
  <si>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</si>
  <si>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</si>
  <si>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</si>
  <si>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13/05/22 - VENCIMENTO 20/05/22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</si>
  <si>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</si>
  <si>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</si>
  <si>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</si>
  <si>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</si>
  <si>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</si>
  <si>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</si>
  <si>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7.15. Consórcio KBPX</t>
  </si>
  <si>
    <t>¹ Energia para tração de mar e abr.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</si>
</sst>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91014</v>
      </c>
      <c r="C7" s="10">
        <f>C8+C11</f>
        <v>108485</v>
      </c>
      <c r="D7" s="10">
        <f aca="true" t="shared" si="0" ref="D7:K7">D8+D11</f>
        <v>316879</v>
      </c>
      <c r="E7" s="10">
        <f t="shared" si="0"/>
        <v>252657</v>
      </c>
      <c r="F7" s="10">
        <f t="shared" si="0"/>
        <v>275493</v>
      </c>
      <c r="G7" s="10">
        <f t="shared" si="0"/>
        <v>147222</v>
      </c>
      <c r="H7" s="10">
        <f t="shared" si="0"/>
        <v>77778</v>
      </c>
      <c r="I7" s="10">
        <f t="shared" si="0"/>
        <v>118406</v>
      </c>
      <c r="J7" s="10">
        <f t="shared" si="0"/>
        <v>121933</v>
      </c>
      <c r="K7" s="10">
        <f t="shared" si="0"/>
        <v>218222</v>
      </c>
      <c r="L7" s="10">
        <f>SUM(B7:K7)</f>
        <v>1728089</v>
      </c>
      <c r="M7" s="11"/>
    </row>
    <row r="8" spans="1:13" ht="17.25" customHeight="1">
      <c r="A8" s="12" t="s">
        <v>18</v>
      </c>
      <c r="B8" s="13">
        <f>B9+B10</f>
        <v>6478</v>
      </c>
      <c r="C8" s="13">
        <f aca="true" t="shared" si="1" ref="C8:K8">C9+C10</f>
        <v>6975</v>
      </c>
      <c r="D8" s="13">
        <f t="shared" si="1"/>
        <v>21211</v>
      </c>
      <c r="E8" s="13">
        <f t="shared" si="1"/>
        <v>14897</v>
      </c>
      <c r="F8" s="13">
        <f t="shared" si="1"/>
        <v>14673</v>
      </c>
      <c r="G8" s="13">
        <f t="shared" si="1"/>
        <v>10740</v>
      </c>
      <c r="H8" s="13">
        <f t="shared" si="1"/>
        <v>4977</v>
      </c>
      <c r="I8" s="13">
        <f t="shared" si="1"/>
        <v>5732</v>
      </c>
      <c r="J8" s="13">
        <f t="shared" si="1"/>
        <v>8090</v>
      </c>
      <c r="K8" s="13">
        <f t="shared" si="1"/>
        <v>12916</v>
      </c>
      <c r="L8" s="13">
        <f>SUM(B8:K8)</f>
        <v>106689</v>
      </c>
      <c r="M8"/>
    </row>
    <row r="9" spans="1:13" ht="17.25" customHeight="1">
      <c r="A9" s="14" t="s">
        <v>19</v>
      </c>
      <c r="B9" s="15">
        <v>6478</v>
      </c>
      <c r="C9" s="15">
        <v>6975</v>
      </c>
      <c r="D9" s="15">
        <v>21211</v>
      </c>
      <c r="E9" s="15">
        <v>14897</v>
      </c>
      <c r="F9" s="15">
        <v>14673</v>
      </c>
      <c r="G9" s="15">
        <v>10740</v>
      </c>
      <c r="H9" s="15">
        <v>4942</v>
      </c>
      <c r="I9" s="15">
        <v>5732</v>
      </c>
      <c r="J9" s="15">
        <v>8090</v>
      </c>
      <c r="K9" s="15">
        <v>12916</v>
      </c>
      <c r="L9" s="13">
        <f>SUM(B9:K9)</f>
        <v>106654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>SUM(B10:K10)</f>
        <v>35</v>
      </c>
      <c r="M10"/>
    </row>
    <row r="11" spans="1:13" ht="17.25" customHeight="1">
      <c r="A11" s="12" t="s">
        <v>21</v>
      </c>
      <c r="B11" s="15">
        <v>84536</v>
      </c>
      <c r="C11" s="15">
        <v>101510</v>
      </c>
      <c r="D11" s="15">
        <v>295668</v>
      </c>
      <c r="E11" s="15">
        <v>237760</v>
      </c>
      <c r="F11" s="15">
        <v>260820</v>
      </c>
      <c r="G11" s="15">
        <v>136482</v>
      </c>
      <c r="H11" s="15">
        <v>72801</v>
      </c>
      <c r="I11" s="15">
        <v>112674</v>
      </c>
      <c r="J11" s="15">
        <v>113843</v>
      </c>
      <c r="K11" s="15">
        <v>205306</v>
      </c>
      <c r="L11" s="13">
        <f>SUM(B11:K11)</f>
        <v>1621400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1.238673407641309</v>
      </c>
      <c r="C16" s="22">
        <v>1.18491509780797</v>
      </c>
      <c r="D16" s="22">
        <v>1.068732558554419</v>
      </c>
      <c r="E16" s="22">
        <v>1.088972868543854</v>
      </c>
      <c r="F16" s="22">
        <v>1.192039554621184</v>
      </c>
      <c r="G16" s="22">
        <v>1.215660436106868</v>
      </c>
      <c r="H16" s="22">
        <v>1.130032068146996</v>
      </c>
      <c r="I16" s="22">
        <v>1.18355052614569</v>
      </c>
      <c r="J16" s="22">
        <v>1.304323724863809</v>
      </c>
      <c r="K16" s="22">
        <v>1.104325046885524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741789.9400000001</v>
      </c>
      <c r="C18" s="25">
        <f aca="true" t="shared" si="2" ref="C18:K18">SUM(C19:C26)</f>
        <v>479336.97</v>
      </c>
      <c r="D18" s="25">
        <f t="shared" si="2"/>
        <v>1512631.3800000001</v>
      </c>
      <c r="E18" s="25">
        <f t="shared" si="2"/>
        <v>1238041.2200000002</v>
      </c>
      <c r="F18" s="25">
        <f t="shared" si="2"/>
        <v>1318405.8699999999</v>
      </c>
      <c r="G18" s="25">
        <f t="shared" si="2"/>
        <v>790814.45</v>
      </c>
      <c r="H18" s="25">
        <f t="shared" si="2"/>
        <v>429387.66</v>
      </c>
      <c r="I18" s="25">
        <f t="shared" si="2"/>
        <v>558455.9400000001</v>
      </c>
      <c r="J18" s="25">
        <f t="shared" si="2"/>
        <v>685664.59</v>
      </c>
      <c r="K18" s="25">
        <f t="shared" si="2"/>
        <v>847973.2399999999</v>
      </c>
      <c r="L18" s="25">
        <f>SUM(B18:K18)</f>
        <v>8602501.26</v>
      </c>
      <c r="M18"/>
    </row>
    <row r="19" spans="1:13" ht="17.25" customHeight="1">
      <c r="A19" s="26" t="s">
        <v>24</v>
      </c>
      <c r="B19" s="60">
        <f>ROUND((B13+B14)*B7,2)</f>
        <v>594894.81</v>
      </c>
      <c r="C19" s="60">
        <f aca="true" t="shared" si="3" ref="C19:K19">ROUND((C13+C14)*C7,2)</f>
        <v>395731.58</v>
      </c>
      <c r="D19" s="60">
        <f t="shared" si="3"/>
        <v>1375761.87</v>
      </c>
      <c r="E19" s="60">
        <f t="shared" si="3"/>
        <v>1111134.95</v>
      </c>
      <c r="F19" s="60">
        <f t="shared" si="3"/>
        <v>1070483.15</v>
      </c>
      <c r="G19" s="60">
        <f t="shared" si="3"/>
        <v>629020.72</v>
      </c>
      <c r="H19" s="60">
        <f t="shared" si="3"/>
        <v>366054.38</v>
      </c>
      <c r="I19" s="60">
        <f t="shared" si="3"/>
        <v>462032.05</v>
      </c>
      <c r="J19" s="60">
        <f t="shared" si="3"/>
        <v>512423.43</v>
      </c>
      <c r="K19" s="60">
        <f t="shared" si="3"/>
        <v>748894.26</v>
      </c>
      <c r="L19" s="33">
        <f>SUM(B19:K19)</f>
        <v>7266431.199999998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141985.57</v>
      </c>
      <c r="C20" s="33">
        <f t="shared" si="4"/>
        <v>73176.74</v>
      </c>
      <c r="D20" s="33">
        <f t="shared" si="4"/>
        <v>94559.63</v>
      </c>
      <c r="E20" s="33">
        <f t="shared" si="4"/>
        <v>98860.86</v>
      </c>
      <c r="F20" s="33">
        <f t="shared" si="4"/>
        <v>205575.11</v>
      </c>
      <c r="G20" s="33">
        <f t="shared" si="4"/>
        <v>135654.88</v>
      </c>
      <c r="H20" s="33">
        <f t="shared" si="4"/>
        <v>47598.81</v>
      </c>
      <c r="I20" s="33">
        <f t="shared" si="4"/>
        <v>84806.23</v>
      </c>
      <c r="J20" s="33">
        <f t="shared" si="4"/>
        <v>155942.61</v>
      </c>
      <c r="K20" s="33">
        <f t="shared" si="4"/>
        <v>78128.43</v>
      </c>
      <c r="L20" s="33">
        <f aca="true" t="shared" si="5" ref="L19:L26">SUM(B20:K20)</f>
        <v>1116288.8699999999</v>
      </c>
      <c r="M20"/>
    </row>
    <row r="21" spans="1:13" ht="17.25" customHeight="1">
      <c r="A21" s="27" t="s">
        <v>26</v>
      </c>
      <c r="B21" s="33">
        <v>2465.2</v>
      </c>
      <c r="C21" s="33">
        <v>8285.23</v>
      </c>
      <c r="D21" s="33">
        <v>37203.23</v>
      </c>
      <c r="E21" s="33">
        <v>23384.45</v>
      </c>
      <c r="F21" s="33">
        <v>39031.85</v>
      </c>
      <c r="G21" s="33">
        <v>25078.96</v>
      </c>
      <c r="H21" s="33">
        <v>13665.94</v>
      </c>
      <c r="I21" s="33">
        <v>9364.25</v>
      </c>
      <c r="J21" s="33">
        <v>13403.42</v>
      </c>
      <c r="K21" s="33">
        <v>16787.49</v>
      </c>
      <c r="L21" s="33">
        <f t="shared" si="5"/>
        <v>188670.02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563.91</v>
      </c>
      <c r="C24" s="33">
        <v>364.34</v>
      </c>
      <c r="D24" s="33">
        <v>1148.71</v>
      </c>
      <c r="E24" s="33">
        <v>939.86</v>
      </c>
      <c r="F24" s="33">
        <v>1002.51</v>
      </c>
      <c r="G24" s="33">
        <v>601.04</v>
      </c>
      <c r="H24" s="33">
        <v>327.21</v>
      </c>
      <c r="I24" s="33">
        <v>424.68</v>
      </c>
      <c r="J24" s="33">
        <v>519.82</v>
      </c>
      <c r="K24" s="33">
        <v>645.14</v>
      </c>
      <c r="L24" s="33">
        <f t="shared" si="5"/>
        <v>6537.22</v>
      </c>
      <c r="M24"/>
    </row>
    <row r="25" spans="1:13" ht="17.25" customHeight="1">
      <c r="A25" s="27" t="s">
        <v>76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290.87</v>
      </c>
      <c r="K25" s="33">
        <v>387.96</v>
      </c>
      <c r="L25" s="33">
        <f t="shared" si="5"/>
        <v>3694.8699999999994</v>
      </c>
      <c r="M25"/>
    </row>
    <row r="26" spans="1:13" ht="17.25" customHeight="1">
      <c r="A26" s="27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-618086.2</v>
      </c>
      <c r="C29" s="33">
        <f t="shared" si="6"/>
        <v>-35902.53</v>
      </c>
      <c r="D29" s="33">
        <f t="shared" si="6"/>
        <v>-104124.44</v>
      </c>
      <c r="E29" s="33">
        <f t="shared" si="6"/>
        <v>-83950.74</v>
      </c>
      <c r="F29" s="33">
        <f t="shared" si="6"/>
        <v>-73822.05</v>
      </c>
      <c r="G29" s="33">
        <f t="shared" si="6"/>
        <v>-50598.18</v>
      </c>
      <c r="H29" s="33">
        <f t="shared" si="6"/>
        <v>-35217.45</v>
      </c>
      <c r="I29" s="33">
        <f t="shared" si="6"/>
        <v>-36346.09000000002</v>
      </c>
      <c r="J29" s="33">
        <f t="shared" si="6"/>
        <v>-38574.49</v>
      </c>
      <c r="K29" s="33">
        <f t="shared" si="6"/>
        <v>-60476.39</v>
      </c>
      <c r="L29" s="33">
        <f aca="true" t="shared" si="7" ref="L29:L36">SUM(B29:K29)</f>
        <v>-1137098.5599999998</v>
      </c>
      <c r="M29"/>
    </row>
    <row r="30" spans="1:13" ht="18.75" customHeight="1">
      <c r="A30" s="27" t="s">
        <v>30</v>
      </c>
      <c r="B30" s="33">
        <f>B31+B32+B33+B34</f>
        <v>-28503.2</v>
      </c>
      <c r="C30" s="33">
        <f aca="true" t="shared" si="8" ref="C30:K30">C31+C32+C33+C34</f>
        <v>-30690</v>
      </c>
      <c r="D30" s="33">
        <f t="shared" si="8"/>
        <v>-93328.4</v>
      </c>
      <c r="E30" s="33">
        <f t="shared" si="8"/>
        <v>-65546.8</v>
      </c>
      <c r="F30" s="33">
        <f t="shared" si="8"/>
        <v>-64561.2</v>
      </c>
      <c r="G30" s="33">
        <f t="shared" si="8"/>
        <v>-47256</v>
      </c>
      <c r="H30" s="33">
        <f t="shared" si="8"/>
        <v>-21744.8</v>
      </c>
      <c r="I30" s="33">
        <f t="shared" si="8"/>
        <v>-33248.86</v>
      </c>
      <c r="J30" s="33">
        <f t="shared" si="8"/>
        <v>-35596</v>
      </c>
      <c r="K30" s="33">
        <f t="shared" si="8"/>
        <v>-56830.4</v>
      </c>
      <c r="L30" s="33">
        <f t="shared" si="7"/>
        <v>-477305.66</v>
      </c>
      <c r="M30"/>
    </row>
    <row r="31" spans="1:13" s="36" customFormat="1" ht="18.75" customHeight="1">
      <c r="A31" s="34" t="s">
        <v>54</v>
      </c>
      <c r="B31" s="33">
        <f>-ROUND((B9)*$E$3,2)</f>
        <v>-28503.2</v>
      </c>
      <c r="C31" s="33">
        <f aca="true" t="shared" si="9" ref="C31:K31">-ROUND((C9)*$E$3,2)</f>
        <v>-30690</v>
      </c>
      <c r="D31" s="33">
        <f t="shared" si="9"/>
        <v>-93328.4</v>
      </c>
      <c r="E31" s="33">
        <f t="shared" si="9"/>
        <v>-65546.8</v>
      </c>
      <c r="F31" s="33">
        <f t="shared" si="9"/>
        <v>-64561.2</v>
      </c>
      <c r="G31" s="33">
        <f t="shared" si="9"/>
        <v>-47256</v>
      </c>
      <c r="H31" s="33">
        <f t="shared" si="9"/>
        <v>-21744.8</v>
      </c>
      <c r="I31" s="33">
        <f t="shared" si="9"/>
        <v>-25220.8</v>
      </c>
      <c r="J31" s="33">
        <f t="shared" si="9"/>
        <v>-35596</v>
      </c>
      <c r="K31" s="33">
        <f t="shared" si="9"/>
        <v>-56830.4</v>
      </c>
      <c r="L31" s="33">
        <f t="shared" si="7"/>
        <v>-469277.6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-8028.06</v>
      </c>
      <c r="J34" s="17">
        <v>0</v>
      </c>
      <c r="K34" s="17">
        <v>0</v>
      </c>
      <c r="L34" s="33">
        <f t="shared" si="7"/>
        <v>-8028.06</v>
      </c>
      <c r="M34"/>
    </row>
    <row r="35" spans="1:13" s="36" customFormat="1" ht="18.75" customHeight="1">
      <c r="A35" s="27" t="s">
        <v>34</v>
      </c>
      <c r="B35" s="38">
        <f>SUM(B36:B47)</f>
        <v>-94215.08000000002</v>
      </c>
      <c r="C35" s="38">
        <f aca="true" t="shared" si="10" ref="C35:K35">SUM(C36:C47)</f>
        <v>-5212.53</v>
      </c>
      <c r="D35" s="38">
        <f t="shared" si="10"/>
        <v>-10796.04</v>
      </c>
      <c r="E35" s="38">
        <f t="shared" si="10"/>
        <v>-18403.94</v>
      </c>
      <c r="F35" s="38">
        <f t="shared" si="10"/>
        <v>-9260.85</v>
      </c>
      <c r="G35" s="38">
        <f t="shared" si="10"/>
        <v>-3342.18</v>
      </c>
      <c r="H35" s="38">
        <f t="shared" si="10"/>
        <v>-13472.65</v>
      </c>
      <c r="I35" s="38">
        <f t="shared" si="10"/>
        <v>-3097.2300000000187</v>
      </c>
      <c r="J35" s="38">
        <f t="shared" si="10"/>
        <v>-2978.4900000000002</v>
      </c>
      <c r="K35" s="38">
        <f t="shared" si="10"/>
        <v>-3645.9900000000002</v>
      </c>
      <c r="L35" s="33">
        <f t="shared" si="7"/>
        <v>-164424.98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-3186.58</v>
      </c>
      <c r="D39" s="17">
        <v>-4408.48</v>
      </c>
      <c r="E39" s="17">
        <v>-8261.93</v>
      </c>
      <c r="F39" s="17">
        <v>-3686.25</v>
      </c>
      <c r="G39" s="17">
        <v>0</v>
      </c>
      <c r="H39" s="17">
        <v>-3204.62</v>
      </c>
      <c r="I39" s="17">
        <v>-735.77</v>
      </c>
      <c r="J39" s="17">
        <v>-87.96</v>
      </c>
      <c r="K39" s="17">
        <v>-58.63</v>
      </c>
      <c r="L39" s="30">
        <f aca="true" t="shared" si="11" ref="L39:L48">SUM(B39:K39)</f>
        <v>-23630.219999999998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71</v>
      </c>
      <c r="B46" s="17">
        <v>-3135.71</v>
      </c>
      <c r="C46" s="17">
        <v>-2025.95</v>
      </c>
      <c r="D46" s="17">
        <v>-6387.56</v>
      </c>
      <c r="E46" s="17">
        <v>-5226.19</v>
      </c>
      <c r="F46" s="17">
        <v>-5574.6</v>
      </c>
      <c r="G46" s="17">
        <v>-3342.18</v>
      </c>
      <c r="H46" s="17">
        <v>-1819.49</v>
      </c>
      <c r="I46" s="17">
        <v>-2361.46</v>
      </c>
      <c r="J46" s="17">
        <v>-2890.53</v>
      </c>
      <c r="K46" s="17">
        <v>-3587.36</v>
      </c>
      <c r="L46" s="30">
        <f t="shared" si="11"/>
        <v>-36351.03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17">
        <v>-495367.92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-495367.92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123703.7400000001</v>
      </c>
      <c r="C50" s="41">
        <f>IF(C18+C29+C42+C51&lt;0,0,C18+C29+C51)</f>
        <v>443434.43999999994</v>
      </c>
      <c r="D50" s="41">
        <f>IF(D18+D29+D42+D51&lt;0,0,D18+D29+D51)</f>
        <v>1408506.9400000002</v>
      </c>
      <c r="E50" s="41">
        <f>IF(E18+E29+E42+E51&lt;0,0,E18+E29+E51)</f>
        <v>1154090.4800000002</v>
      </c>
      <c r="F50" s="41">
        <f>IF(F18+F29+F42+F51&lt;0,0,F18+F29+F51)</f>
        <v>1244583.8199999998</v>
      </c>
      <c r="G50" s="41">
        <f>IF(G18+G29+G42+G51&lt;0,0,G18+G29+G51)</f>
        <v>740216.2699999999</v>
      </c>
      <c r="H50" s="41">
        <f>IF(H18+H29+H42+H51&lt;0,0,H18+H29+H51)</f>
        <v>394170.20999999996</v>
      </c>
      <c r="I50" s="41">
        <f>IF(I18+I29+I42+I51&lt;0,0,I18+I29+I51)</f>
        <v>522109.85000000003</v>
      </c>
      <c r="J50" s="41">
        <f>IF(J18+J29+J42+J51&lt;0,0,J18+J29+J51)</f>
        <v>647090.1</v>
      </c>
      <c r="K50" s="41">
        <f>IF(K18+K29+K42+K51&lt;0,0,K18+K29+K51)</f>
        <v>787496.8499999999</v>
      </c>
      <c r="L50" s="42">
        <f>SUM(B50:K50)</f>
        <v>7465402.699999998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123703.74</v>
      </c>
      <c r="C56" s="41">
        <f aca="true" t="shared" si="12" ref="C56:J56">SUM(C57:C68)</f>
        <v>443434.45</v>
      </c>
      <c r="D56" s="41">
        <f t="shared" si="12"/>
        <v>1408506.94</v>
      </c>
      <c r="E56" s="41">
        <f t="shared" si="12"/>
        <v>1154090.48</v>
      </c>
      <c r="F56" s="41">
        <f t="shared" si="12"/>
        <v>1244583.82</v>
      </c>
      <c r="G56" s="41">
        <f t="shared" si="12"/>
        <v>740216.27</v>
      </c>
      <c r="H56" s="41">
        <f t="shared" si="12"/>
        <v>394170.21</v>
      </c>
      <c r="I56" s="41">
        <f>SUM(I57:I71)</f>
        <v>522109.85</v>
      </c>
      <c r="J56" s="41">
        <f t="shared" si="12"/>
        <v>647090.1</v>
      </c>
      <c r="K56" s="41">
        <f>SUM(K57:K70)</f>
        <v>787496.8500000001</v>
      </c>
      <c r="L56" s="46">
        <f>SUM(B56:K56)</f>
        <v>7465402.709999999</v>
      </c>
      <c r="M56" s="40"/>
    </row>
    <row r="57" spans="1:13" ht="18.75" customHeight="1">
      <c r="A57" s="47" t="s">
        <v>47</v>
      </c>
      <c r="B57" s="48">
        <v>123703.74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123703.74</v>
      </c>
      <c r="M57" s="40"/>
    </row>
    <row r="58" spans="1:12" ht="18.75" customHeight="1">
      <c r="A58" s="47" t="s">
        <v>57</v>
      </c>
      <c r="B58" s="17">
        <v>0</v>
      </c>
      <c r="C58" s="48">
        <v>387783.43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387783.43</v>
      </c>
    </row>
    <row r="59" spans="1:12" ht="18.75" customHeight="1">
      <c r="A59" s="47" t="s">
        <v>58</v>
      </c>
      <c r="B59" s="17">
        <v>0</v>
      </c>
      <c r="C59" s="48">
        <v>55651.02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55651.02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1408506.94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1408506.94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1154090.48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1154090.48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1244583.82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1244583.82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740216.27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740216.27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394170.21</v>
      </c>
      <c r="I64" s="17">
        <v>0</v>
      </c>
      <c r="J64" s="17">
        <v>0</v>
      </c>
      <c r="K64" s="17">
        <v>0</v>
      </c>
      <c r="L64" s="46">
        <f t="shared" si="13"/>
        <v>394170.21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647090.1</v>
      </c>
      <c r="K66" s="17">
        <v>0</v>
      </c>
      <c r="L66" s="46">
        <f t="shared" si="13"/>
        <v>647090.1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449503.2</v>
      </c>
      <c r="L67" s="46">
        <f t="shared" si="13"/>
        <v>449503.2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337993.65</v>
      </c>
      <c r="L68" s="46">
        <f t="shared" si="13"/>
        <v>337993.65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522109.85</v>
      </c>
      <c r="J71" s="52">
        <v>0</v>
      </c>
      <c r="K71" s="52">
        <v>0</v>
      </c>
      <c r="L71" s="51">
        <f>SUM(B71:K71)</f>
        <v>522109.85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2022-05-20T13:36:13Z</dcterms:modified>
  <cp:category/>
  <cp:version/>
  <cp:contentType/>
  <cp:contentStatus/>
</cp:coreProperties>
</file>