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<sst xmlns="http://schemas.openxmlformats.org/spreadsheetml/2006/main" count="81" uniqueCount="80">
  <si>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</si>
  <si>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</si>
  <si>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</si>
  <si>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</si>
  <si>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</si>
  <si>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</si>
  <si>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</si>
  <si>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</si>
  <si>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</si>
  <si>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</si>
  <si>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</si>
  <si>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</si>
  <si>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</si>
  <si>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</si>
  <si>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</si>
  <si>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</si>
  <si>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</si>
  <si>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</si>
  <si>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</si>
  <si>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</si>
  <si>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</si>
  <si>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</si>
  <si>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</si>
  <si>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</si>
  <si>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</si>
  <si>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</si>
  <si>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</si>
  <si>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</si>
  <si>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</si>
  <si>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</si>
  <si>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</si>
  <si>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</si>
  <si>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</si>
  <si>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</si>
  <si>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</si>
  <si>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</si>
  <si>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</si>
  <si>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</si>
  <si>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</si>
  <si>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</si>
  <si>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</si>
  <si>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</si>
  <si>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</si>
  <si>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</si>
  <si>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</si>
  <si>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</si>
  <si>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</si>
  <si>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</si>
  <si>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</si>
  <si>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</si>
  <si>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</si>
  <si>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</si>
  <si>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</si>
  <si>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</si>
  <si>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</si>
  <si>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</si>
  <si>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</si>
  <si>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</si>
  <si>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</si>
  <si>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</si>
  <si>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</si>
  <si>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</si>
  <si>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</si>
  <si>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</si>
  <si>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</si>
  <si>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</si>
  <si>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</si>
  <si>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</si>
  <si>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</si>
  <si>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</si>
  <si>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</si>
  <si>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</si>
  <si>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</si>
  <si>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14/05/22 - VENCIMENTO 20/05/22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</si>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</sst>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48595</v>
      </c>
      <c r="C7" s="10">
        <f>C8+C11</f>
        <v>61822</v>
      </c>
      <c r="D7" s="10">
        <f aca="true" t="shared" si="0" ref="D7:K7">D8+D11</f>
        <v>188367</v>
      </c>
      <c r="E7" s="10">
        <f t="shared" si="0"/>
        <v>160897</v>
      </c>
      <c r="F7" s="10">
        <f t="shared" si="0"/>
        <v>163381</v>
      </c>
      <c r="G7" s="10">
        <f t="shared" si="0"/>
        <v>74794</v>
      </c>
      <c r="H7" s="10">
        <f t="shared" si="0"/>
        <v>37517</v>
      </c>
      <c r="I7" s="10">
        <f t="shared" si="0"/>
        <v>69503</v>
      </c>
      <c r="J7" s="10">
        <f t="shared" si="0"/>
        <v>48619</v>
      </c>
      <c r="K7" s="10">
        <f t="shared" si="0"/>
        <v>129946</v>
      </c>
      <c r="L7" s="10">
        <f>SUM(B7:K7)</f>
        <v>983441</v>
      </c>
      <c r="M7" s="11"/>
    </row>
    <row r="8" spans="1:13" ht="17.25" customHeight="1">
      <c r="A8" s="12" t="s">
        <v>18</v>
      </c>
      <c r="B8" s="13">
        <f>B9+B10</f>
        <v>4598</v>
      </c>
      <c r="C8" s="13">
        <f aca="true" t="shared" si="1" ref="C8:K8">C9+C10</f>
        <v>5148</v>
      </c>
      <c r="D8" s="13">
        <f t="shared" si="1"/>
        <v>16507</v>
      </c>
      <c r="E8" s="13">
        <f t="shared" si="1"/>
        <v>12563</v>
      </c>
      <c r="F8" s="13">
        <f t="shared" si="1"/>
        <v>11483</v>
      </c>
      <c r="G8" s="13">
        <f t="shared" si="1"/>
        <v>7122</v>
      </c>
      <c r="H8" s="13">
        <f t="shared" si="1"/>
        <v>2993</v>
      </c>
      <c r="I8" s="13">
        <f t="shared" si="1"/>
        <v>4096</v>
      </c>
      <c r="J8" s="13">
        <f t="shared" si="1"/>
        <v>3866</v>
      </c>
      <c r="K8" s="13">
        <f t="shared" si="1"/>
        <v>9544</v>
      </c>
      <c r="L8" s="13">
        <f>SUM(B8:K8)</f>
        <v>77920</v>
      </c>
      <c r="M8"/>
    </row>
    <row r="9" spans="1:13" ht="17.25" customHeight="1">
      <c r="A9" s="14" t="s">
        <v>19</v>
      </c>
      <c r="B9" s="15">
        <v>4598</v>
      </c>
      <c r="C9" s="15">
        <v>5148</v>
      </c>
      <c r="D9" s="15">
        <v>16507</v>
      </c>
      <c r="E9" s="15">
        <v>12563</v>
      </c>
      <c r="F9" s="15">
        <v>11483</v>
      </c>
      <c r="G9" s="15">
        <v>7122</v>
      </c>
      <c r="H9" s="15">
        <v>2969</v>
      </c>
      <c r="I9" s="15">
        <v>4096</v>
      </c>
      <c r="J9" s="15">
        <v>3866</v>
      </c>
      <c r="K9" s="15">
        <v>9544</v>
      </c>
      <c r="L9" s="13">
        <f>SUM(B9:K9)</f>
        <v>77896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24</v>
      </c>
      <c r="I10" s="15">
        <v>0</v>
      </c>
      <c r="J10" s="15">
        <v>0</v>
      </c>
      <c r="K10" s="15">
        <v>0</v>
      </c>
      <c r="L10" s="13">
        <f>SUM(B10:K10)</f>
        <v>24</v>
      </c>
      <c r="M10"/>
    </row>
    <row r="11" spans="1:13" ht="17.25" customHeight="1">
      <c r="A11" s="12" t="s">
        <v>21</v>
      </c>
      <c r="B11" s="15">
        <v>43997</v>
      </c>
      <c r="C11" s="15">
        <v>56674</v>
      </c>
      <c r="D11" s="15">
        <v>171860</v>
      </c>
      <c r="E11" s="15">
        <v>148334</v>
      </c>
      <c r="F11" s="15">
        <v>151898</v>
      </c>
      <c r="G11" s="15">
        <v>67672</v>
      </c>
      <c r="H11" s="15">
        <v>34524</v>
      </c>
      <c r="I11" s="15">
        <v>65407</v>
      </c>
      <c r="J11" s="15">
        <v>44753</v>
      </c>
      <c r="K11" s="15">
        <v>120402</v>
      </c>
      <c r="L11" s="13">
        <f>SUM(B11:K11)</f>
        <v>905521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1.252339592195989</v>
      </c>
      <c r="C16" s="22">
        <v>1.180305483907826</v>
      </c>
      <c r="D16" s="22">
        <v>1.066074086243466</v>
      </c>
      <c r="E16" s="22">
        <v>1.089710828408212</v>
      </c>
      <c r="F16" s="22">
        <v>1.200531845908299</v>
      </c>
      <c r="G16" s="22">
        <v>1.199759992750572</v>
      </c>
      <c r="H16" s="22">
        <v>1.139385594790583</v>
      </c>
      <c r="I16" s="22">
        <v>1.175200037015721</v>
      </c>
      <c r="J16" s="22">
        <v>1.298809137102394</v>
      </c>
      <c r="K16" s="22">
        <v>1.080807188328943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400646.41000000003</v>
      </c>
      <c r="C18" s="25">
        <f aca="true" t="shared" si="2" ref="C18:K18">SUM(C19:C26)</f>
        <v>273674.1</v>
      </c>
      <c r="D18" s="25">
        <f t="shared" si="2"/>
        <v>902705.2400000001</v>
      </c>
      <c r="E18" s="25">
        <f t="shared" si="2"/>
        <v>795023.21</v>
      </c>
      <c r="F18" s="25">
        <f t="shared" si="2"/>
        <v>790410.8000000003</v>
      </c>
      <c r="G18" s="25">
        <f t="shared" si="2"/>
        <v>398508.9100000001</v>
      </c>
      <c r="H18" s="25">
        <f t="shared" si="2"/>
        <v>210580.24000000002</v>
      </c>
      <c r="I18" s="25">
        <f t="shared" si="2"/>
        <v>326569.63999999996</v>
      </c>
      <c r="J18" s="25">
        <f t="shared" si="2"/>
        <v>276021.78</v>
      </c>
      <c r="K18" s="25">
        <f t="shared" si="2"/>
        <v>496296.91000000003</v>
      </c>
      <c r="L18" s="25">
        <f>SUM(B18:K18)</f>
        <v>4870437.240000001</v>
      </c>
      <c r="M18"/>
    </row>
    <row r="19" spans="1:13" ht="17.25" customHeight="1">
      <c r="A19" s="26" t="s">
        <v>24</v>
      </c>
      <c r="B19" s="60">
        <f>ROUND((B13+B14)*B7,2)</f>
        <v>317631.5</v>
      </c>
      <c r="C19" s="60">
        <f aca="true" t="shared" si="3" ref="C19:K19">ROUND((C13+C14)*C7,2)</f>
        <v>225514.29</v>
      </c>
      <c r="D19" s="60">
        <f t="shared" si="3"/>
        <v>817814.17</v>
      </c>
      <c r="E19" s="60">
        <f t="shared" si="3"/>
        <v>707592.83</v>
      </c>
      <c r="F19" s="60">
        <f t="shared" si="3"/>
        <v>634849.55</v>
      </c>
      <c r="G19" s="60">
        <f t="shared" si="3"/>
        <v>319564.84</v>
      </c>
      <c r="H19" s="60">
        <f t="shared" si="3"/>
        <v>176570.01</v>
      </c>
      <c r="I19" s="60">
        <f t="shared" si="3"/>
        <v>271207.66</v>
      </c>
      <c r="J19" s="60">
        <f t="shared" si="3"/>
        <v>204321.35</v>
      </c>
      <c r="K19" s="60">
        <f t="shared" si="3"/>
        <v>445948.68</v>
      </c>
      <c r="L19" s="33">
        <f>SUM(B19:K19)</f>
        <v>4121014.88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80151</v>
      </c>
      <c r="C20" s="33">
        <f t="shared" si="4"/>
        <v>40661.46</v>
      </c>
      <c r="D20" s="33">
        <f t="shared" si="4"/>
        <v>54036.32</v>
      </c>
      <c r="E20" s="33">
        <f t="shared" si="4"/>
        <v>63478.74</v>
      </c>
      <c r="F20" s="33">
        <f t="shared" si="4"/>
        <v>127307.55</v>
      </c>
      <c r="G20" s="33">
        <f t="shared" si="4"/>
        <v>63836.27</v>
      </c>
      <c r="H20" s="33">
        <f t="shared" si="4"/>
        <v>24611.32</v>
      </c>
      <c r="I20" s="33">
        <f t="shared" si="4"/>
        <v>47515.59</v>
      </c>
      <c r="J20" s="33">
        <f t="shared" si="4"/>
        <v>61053.09</v>
      </c>
      <c r="K20" s="33">
        <f t="shared" si="4"/>
        <v>36035.86</v>
      </c>
      <c r="L20" s="33">
        <f aca="true" t="shared" si="5" ref="L19:L26">SUM(B20:K20)</f>
        <v>598687.2</v>
      </c>
      <c r="M20"/>
    </row>
    <row r="21" spans="1:13" ht="17.25" customHeight="1">
      <c r="A21" s="27" t="s">
        <v>26</v>
      </c>
      <c r="B21" s="33">
        <v>484.52</v>
      </c>
      <c r="C21" s="33">
        <v>5378.14</v>
      </c>
      <c r="D21" s="33">
        <v>25771.3</v>
      </c>
      <c r="E21" s="33">
        <v>19239.63</v>
      </c>
      <c r="F21" s="33">
        <v>24954.18</v>
      </c>
      <c r="G21" s="33">
        <v>14152.34</v>
      </c>
      <c r="H21" s="33">
        <v>7395.36</v>
      </c>
      <c r="I21" s="33">
        <v>5611.55</v>
      </c>
      <c r="J21" s="33">
        <v>6928.58</v>
      </c>
      <c r="K21" s="33">
        <v>10174.84</v>
      </c>
      <c r="L21" s="33">
        <f t="shared" si="5"/>
        <v>120090.43999999999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498.94</v>
      </c>
      <c r="C24" s="33">
        <v>341.13</v>
      </c>
      <c r="D24" s="33">
        <v>1125.51</v>
      </c>
      <c r="E24" s="33">
        <v>990.91</v>
      </c>
      <c r="F24" s="33">
        <v>986.27</v>
      </c>
      <c r="G24" s="33">
        <v>496.61</v>
      </c>
      <c r="H24" s="33">
        <v>262.23</v>
      </c>
      <c r="I24" s="33">
        <v>406.11</v>
      </c>
      <c r="J24" s="33">
        <v>343.45</v>
      </c>
      <c r="K24" s="33">
        <v>619.61</v>
      </c>
      <c r="L24" s="33">
        <f t="shared" si="5"/>
        <v>6070.7699999999995</v>
      </c>
      <c r="M24"/>
    </row>
    <row r="25" spans="1:13" ht="17.25" customHeight="1">
      <c r="A25" s="27" t="s">
        <v>77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181.22</v>
      </c>
      <c r="I25" s="33">
        <v>240.45</v>
      </c>
      <c r="J25" s="33">
        <v>290.87</v>
      </c>
      <c r="K25" s="33">
        <v>387.96</v>
      </c>
      <c r="L25" s="33">
        <f t="shared" si="5"/>
        <v>3694.8699999999994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-114084.97</v>
      </c>
      <c r="C29" s="33">
        <f t="shared" si="6"/>
        <v>-24548.11</v>
      </c>
      <c r="D29" s="33">
        <f t="shared" si="6"/>
        <v>-78889.32</v>
      </c>
      <c r="E29" s="33">
        <f t="shared" si="6"/>
        <v>-668703.0999999999</v>
      </c>
      <c r="F29" s="33">
        <f t="shared" si="6"/>
        <v>-56009.47</v>
      </c>
      <c r="G29" s="33">
        <f t="shared" si="6"/>
        <v>-331098.29</v>
      </c>
      <c r="H29" s="33">
        <f t="shared" si="6"/>
        <v>-22970.31</v>
      </c>
      <c r="I29" s="33">
        <f t="shared" si="6"/>
        <v>-272280.63</v>
      </c>
      <c r="J29" s="33">
        <f t="shared" si="6"/>
        <v>-18920.22</v>
      </c>
      <c r="K29" s="33">
        <f t="shared" si="6"/>
        <v>-45439.009999999995</v>
      </c>
      <c r="L29" s="33">
        <f aca="true" t="shared" si="7" ref="L29:L36">SUM(B29:K29)</f>
        <v>-1632943.4299999997</v>
      </c>
      <c r="M29"/>
    </row>
    <row r="30" spans="1:13" ht="18.75" customHeight="1">
      <c r="A30" s="27" t="s">
        <v>30</v>
      </c>
      <c r="B30" s="33">
        <f>B31+B32+B33+B34</f>
        <v>-20231.2</v>
      </c>
      <c r="C30" s="33">
        <f aca="true" t="shared" si="8" ref="C30:K30">C31+C32+C33+C34</f>
        <v>-22651.2</v>
      </c>
      <c r="D30" s="33">
        <f t="shared" si="8"/>
        <v>-72630.8</v>
      </c>
      <c r="E30" s="33">
        <f t="shared" si="8"/>
        <v>-55277.2</v>
      </c>
      <c r="F30" s="33">
        <f t="shared" si="8"/>
        <v>-50525.2</v>
      </c>
      <c r="G30" s="33">
        <f t="shared" si="8"/>
        <v>-31336.8</v>
      </c>
      <c r="H30" s="33">
        <f t="shared" si="8"/>
        <v>-13063.6</v>
      </c>
      <c r="I30" s="33">
        <f t="shared" si="8"/>
        <v>-18022.4</v>
      </c>
      <c r="J30" s="33">
        <f t="shared" si="8"/>
        <v>-17010.4</v>
      </c>
      <c r="K30" s="33">
        <f t="shared" si="8"/>
        <v>-41993.6</v>
      </c>
      <c r="L30" s="33">
        <f t="shared" si="7"/>
        <v>-342742.4</v>
      </c>
      <c r="M30"/>
    </row>
    <row r="31" spans="1:13" s="36" customFormat="1" ht="18.75" customHeight="1">
      <c r="A31" s="34" t="s">
        <v>55</v>
      </c>
      <c r="B31" s="33">
        <f>-ROUND((B9)*$E$3,2)</f>
        <v>-20231.2</v>
      </c>
      <c r="C31" s="33">
        <f aca="true" t="shared" si="9" ref="C31:K31">-ROUND((C9)*$E$3,2)</f>
        <v>-22651.2</v>
      </c>
      <c r="D31" s="33">
        <f t="shared" si="9"/>
        <v>-72630.8</v>
      </c>
      <c r="E31" s="33">
        <f t="shared" si="9"/>
        <v>-55277.2</v>
      </c>
      <c r="F31" s="33">
        <f t="shared" si="9"/>
        <v>-50525.2</v>
      </c>
      <c r="G31" s="33">
        <f t="shared" si="9"/>
        <v>-31336.8</v>
      </c>
      <c r="H31" s="33">
        <f t="shared" si="9"/>
        <v>-13063.6</v>
      </c>
      <c r="I31" s="33">
        <f t="shared" si="9"/>
        <v>-18022.4</v>
      </c>
      <c r="J31" s="33">
        <f t="shared" si="9"/>
        <v>-17010.4</v>
      </c>
      <c r="K31" s="33">
        <f t="shared" si="9"/>
        <v>-41993.6</v>
      </c>
      <c r="L31" s="33">
        <f t="shared" si="7"/>
        <v>-342742.4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-93853.77</v>
      </c>
      <c r="C35" s="38">
        <f aca="true" t="shared" si="10" ref="C35:K35">SUM(C36:C47)</f>
        <v>-1896.91</v>
      </c>
      <c r="D35" s="38">
        <f t="shared" si="10"/>
        <v>-6258.52</v>
      </c>
      <c r="E35" s="38">
        <f t="shared" si="10"/>
        <v>-613425.8999999999</v>
      </c>
      <c r="F35" s="38">
        <f t="shared" si="10"/>
        <v>-5484.27</v>
      </c>
      <c r="G35" s="38">
        <f t="shared" si="10"/>
        <v>-299761.49</v>
      </c>
      <c r="H35" s="38">
        <f t="shared" si="10"/>
        <v>-9906.710000000001</v>
      </c>
      <c r="I35" s="38">
        <f t="shared" si="10"/>
        <v>-254258.23</v>
      </c>
      <c r="J35" s="38">
        <f t="shared" si="10"/>
        <v>-1909.82</v>
      </c>
      <c r="K35" s="38">
        <f t="shared" si="10"/>
        <v>-3445.41</v>
      </c>
      <c r="L35" s="33">
        <f t="shared" si="7"/>
        <v>-1290201.0299999998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-603000</v>
      </c>
      <c r="F45" s="17">
        <v>0</v>
      </c>
      <c r="G45" s="17">
        <v>-297000</v>
      </c>
      <c r="H45" s="17">
        <v>0</v>
      </c>
      <c r="I45" s="17">
        <v>-252000</v>
      </c>
      <c r="J45" s="17">
        <v>0</v>
      </c>
      <c r="K45" s="17">
        <v>0</v>
      </c>
      <c r="L45" s="17">
        <f>SUM(B45:K45)</f>
        <v>-1152000</v>
      </c>
    </row>
    <row r="46" spans="1:12" ht="18.75" customHeight="1">
      <c r="A46" s="37" t="s">
        <v>72</v>
      </c>
      <c r="B46" s="17">
        <v>-2774.4</v>
      </c>
      <c r="C46" s="17">
        <v>-1896.91</v>
      </c>
      <c r="D46" s="17">
        <v>-6258.52</v>
      </c>
      <c r="E46" s="17">
        <v>-5510.08</v>
      </c>
      <c r="F46" s="17">
        <v>-5484.27</v>
      </c>
      <c r="G46" s="17">
        <v>-2761.49</v>
      </c>
      <c r="H46" s="17">
        <v>-1458.17</v>
      </c>
      <c r="I46" s="17">
        <v>-2258.23</v>
      </c>
      <c r="J46" s="17">
        <v>-1909.82</v>
      </c>
      <c r="K46" s="17">
        <v>-3445.41</v>
      </c>
      <c r="L46" s="30">
        <f t="shared" si="11"/>
        <v>-33757.3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286561.44000000006</v>
      </c>
      <c r="C50" s="41">
        <f>IF(C18+C29+C42+C51&lt;0,0,C18+C29+C51)</f>
        <v>249125.99</v>
      </c>
      <c r="D50" s="41">
        <f>IF(D18+D29+D42+D51&lt;0,0,D18+D29+D51)</f>
        <v>823815.9200000002</v>
      </c>
      <c r="E50" s="41">
        <f>IF(E18+E29+E42+E51&lt;0,0,E18+E29+E51)</f>
        <v>126320.1100000001</v>
      </c>
      <c r="F50" s="41">
        <f>IF(F18+F29+F42+F51&lt;0,0,F18+F29+F51)</f>
        <v>734401.3300000003</v>
      </c>
      <c r="G50" s="41">
        <f>IF(G18+G29+G42+G51&lt;0,0,G18+G29+G51)</f>
        <v>67410.62000000011</v>
      </c>
      <c r="H50" s="41">
        <f>IF(H18+H29+H42+H51&lt;0,0,H18+H29+H51)</f>
        <v>187609.93000000002</v>
      </c>
      <c r="I50" s="41">
        <f>IF(I18+I29+I42+I51&lt;0,0,I18+I29+I51)</f>
        <v>54289.00999999995</v>
      </c>
      <c r="J50" s="41">
        <f>IF(J18+J29+J42+J51&lt;0,0,J18+J29+J51)</f>
        <v>257101.56000000003</v>
      </c>
      <c r="K50" s="41">
        <f>IF(K18+K29+K42+K51&lt;0,0,K18+K29+K51)</f>
        <v>450857.9</v>
      </c>
      <c r="L50" s="42">
        <f>SUM(B50:K50)</f>
        <v>3237493.8100000005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286561.44</v>
      </c>
      <c r="C56" s="41">
        <f aca="true" t="shared" si="12" ref="C56:J56">SUM(C57:C68)</f>
        <v>249125.99</v>
      </c>
      <c r="D56" s="41">
        <f t="shared" si="12"/>
        <v>823815.93</v>
      </c>
      <c r="E56" s="41">
        <f t="shared" si="12"/>
        <v>126320.1</v>
      </c>
      <c r="F56" s="41">
        <f t="shared" si="12"/>
        <v>734401.33</v>
      </c>
      <c r="G56" s="41">
        <f t="shared" si="12"/>
        <v>67410.62</v>
      </c>
      <c r="H56" s="41">
        <f t="shared" si="12"/>
        <v>187609.92</v>
      </c>
      <c r="I56" s="41">
        <f>SUM(I57:I71)</f>
        <v>54289.01</v>
      </c>
      <c r="J56" s="41">
        <f t="shared" si="12"/>
        <v>257101.56</v>
      </c>
      <c r="K56" s="41">
        <f>SUM(K57:K70)</f>
        <v>450857.91000000003</v>
      </c>
      <c r="L56" s="46">
        <f>SUM(B56:K56)</f>
        <v>3237493.81</v>
      </c>
      <c r="M56" s="40"/>
    </row>
    <row r="57" spans="1:13" ht="18.75" customHeight="1">
      <c r="A57" s="47" t="s">
        <v>48</v>
      </c>
      <c r="B57" s="48">
        <v>286561.44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286561.44</v>
      </c>
      <c r="M57" s="40"/>
    </row>
    <row r="58" spans="1:12" ht="18.75" customHeight="1">
      <c r="A58" s="47" t="s">
        <v>58</v>
      </c>
      <c r="B58" s="17">
        <v>0</v>
      </c>
      <c r="C58" s="48">
        <v>217835.77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217835.77</v>
      </c>
    </row>
    <row r="59" spans="1:12" ht="18.75" customHeight="1">
      <c r="A59" s="47" t="s">
        <v>59</v>
      </c>
      <c r="B59" s="17">
        <v>0</v>
      </c>
      <c r="C59" s="48">
        <v>31290.22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31290.22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823815.93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823815.93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126320.1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126320.1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734401.33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734401.33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67410.62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67410.62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187609.92</v>
      </c>
      <c r="I64" s="17">
        <v>0</v>
      </c>
      <c r="J64" s="17">
        <v>0</v>
      </c>
      <c r="K64" s="17">
        <v>0</v>
      </c>
      <c r="L64" s="46">
        <f t="shared" si="13"/>
        <v>187609.92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257101.56</v>
      </c>
      <c r="K66" s="17">
        <v>0</v>
      </c>
      <c r="L66" s="46">
        <f t="shared" si="13"/>
        <v>257101.56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232101.65</v>
      </c>
      <c r="L67" s="46">
        <f t="shared" si="13"/>
        <v>232101.65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218756.26</v>
      </c>
      <c r="L68" s="46">
        <f t="shared" si="13"/>
        <v>218756.26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54289.01</v>
      </c>
      <c r="J71" s="52">
        <v>0</v>
      </c>
      <c r="K71" s="52">
        <v>0</v>
      </c>
      <c r="L71" s="51">
        <f>SUM(B71:K71)</f>
        <v>54289.01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2022-05-20T13:40:56Z</dcterms:modified>
  <cp:category/>
  <cp:version/>
  <cp:contentType/>
  <cp:contentStatus/>
</cp:coreProperties>
</file>