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<sst xmlns="http://schemas.openxmlformats.org/spreadsheetml/2006/main" count="81" uniqueCount="80">
  <si>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</si>
  <si>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</si>
  <si>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</si>
  <si>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</si>
  <si>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</si>
  <si>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</si>
  <si>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</si>
  <si>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</si>
  <si>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</si>
  <si>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</si>
  <si>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</si>
  <si>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</si>
  <si>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</si>
  <si>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</si>
  <si>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</si>
  <si>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</si>
  <si>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</si>
  <si>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</si>
  <si>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</si>
  <si>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</si>
  <si>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</si>
  <si>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</si>
  <si>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</si>
  <si>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</si>
  <si>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</si>
  <si>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</si>
  <si>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</si>
  <si>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</si>
  <si>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</si>
  <si>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</si>
  <si>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</si>
  <si>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</si>
  <si>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</si>
  <si>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</si>
  <si>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</si>
  <si>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</si>
  <si>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</si>
  <si>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</si>
  <si>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</si>
  <si>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</si>
  <si>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</si>
  <si>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</si>
  <si>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</si>
  <si>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</si>
  <si>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</si>
  <si>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</si>
  <si>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</si>
  <si>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</si>
  <si>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</si>
  <si>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</si>
  <si>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</si>
  <si>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</si>
  <si>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</si>
  <si>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</si>
  <si>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</si>
  <si>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</si>
  <si>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</si>
  <si>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</si>
  <si>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</si>
  <si>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</si>
  <si>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</si>
  <si>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</si>
  <si>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</si>
  <si>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</si>
  <si>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</si>
  <si>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</si>
  <si>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</si>
  <si>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</si>
  <si>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</si>
  <si>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</si>
  <si>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</si>
  <si>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</si>
  <si>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</si>
  <si>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16/05/22 - VENCIMENTO 23/05/22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</si>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</sst>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90683</v>
      </c>
      <c r="C7" s="10">
        <f>C8+C11</f>
        <v>107557</v>
      </c>
      <c r="D7" s="10">
        <f aca="true" t="shared" si="0" ref="D7:K7">D8+D11</f>
        <v>312925</v>
      </c>
      <c r="E7" s="10">
        <f t="shared" si="0"/>
        <v>251471</v>
      </c>
      <c r="F7" s="10">
        <f t="shared" si="0"/>
        <v>268557</v>
      </c>
      <c r="G7" s="10">
        <f t="shared" si="0"/>
        <v>144937</v>
      </c>
      <c r="H7" s="10">
        <f t="shared" si="0"/>
        <v>76899</v>
      </c>
      <c r="I7" s="10">
        <f t="shared" si="0"/>
        <v>114428</v>
      </c>
      <c r="J7" s="10">
        <f t="shared" si="0"/>
        <v>120371</v>
      </c>
      <c r="K7" s="10">
        <f t="shared" si="0"/>
        <v>213211</v>
      </c>
      <c r="L7" s="10">
        <f>SUM(B7:K7)</f>
        <v>1701039</v>
      </c>
      <c r="M7" s="11"/>
    </row>
    <row r="8" spans="1:13" ht="17.25" customHeight="1">
      <c r="A8" s="12" t="s">
        <v>18</v>
      </c>
      <c r="B8" s="13">
        <f>B9+B10</f>
        <v>6608</v>
      </c>
      <c r="C8" s="13">
        <f aca="true" t="shared" si="1" ref="C8:K8">C9+C10</f>
        <v>6938</v>
      </c>
      <c r="D8" s="13">
        <f t="shared" si="1"/>
        <v>21311</v>
      </c>
      <c r="E8" s="13">
        <f t="shared" si="1"/>
        <v>14690</v>
      </c>
      <c r="F8" s="13">
        <f t="shared" si="1"/>
        <v>14390</v>
      </c>
      <c r="G8" s="13">
        <f t="shared" si="1"/>
        <v>10297</v>
      </c>
      <c r="H8" s="13">
        <f t="shared" si="1"/>
        <v>4937</v>
      </c>
      <c r="I8" s="13">
        <f t="shared" si="1"/>
        <v>5912</v>
      </c>
      <c r="J8" s="13">
        <f t="shared" si="1"/>
        <v>7950</v>
      </c>
      <c r="K8" s="13">
        <f t="shared" si="1"/>
        <v>12830</v>
      </c>
      <c r="L8" s="13">
        <f>SUM(B8:K8)</f>
        <v>105863</v>
      </c>
      <c r="M8"/>
    </row>
    <row r="9" spans="1:13" ht="17.25" customHeight="1">
      <c r="A9" s="14" t="s">
        <v>19</v>
      </c>
      <c r="B9" s="15">
        <v>6606</v>
      </c>
      <c r="C9" s="15">
        <v>6938</v>
      </c>
      <c r="D9" s="15">
        <v>21311</v>
      </c>
      <c r="E9" s="15">
        <v>14690</v>
      </c>
      <c r="F9" s="15">
        <v>14390</v>
      </c>
      <c r="G9" s="15">
        <v>10297</v>
      </c>
      <c r="H9" s="15">
        <v>4904</v>
      </c>
      <c r="I9" s="15">
        <v>5912</v>
      </c>
      <c r="J9" s="15">
        <v>7950</v>
      </c>
      <c r="K9" s="15">
        <v>12830</v>
      </c>
      <c r="L9" s="13">
        <f>SUM(B9:K9)</f>
        <v>105828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33</v>
      </c>
      <c r="I10" s="15">
        <v>0</v>
      </c>
      <c r="J10" s="15">
        <v>0</v>
      </c>
      <c r="K10" s="15">
        <v>0</v>
      </c>
      <c r="L10" s="13">
        <f>SUM(B10:K10)</f>
        <v>35</v>
      </c>
      <c r="M10"/>
    </row>
    <row r="11" spans="1:13" ht="17.25" customHeight="1">
      <c r="A11" s="12" t="s">
        <v>21</v>
      </c>
      <c r="B11" s="15">
        <v>84075</v>
      </c>
      <c r="C11" s="15">
        <v>100619</v>
      </c>
      <c r="D11" s="15">
        <v>291614</v>
      </c>
      <c r="E11" s="15">
        <v>236781</v>
      </c>
      <c r="F11" s="15">
        <v>254167</v>
      </c>
      <c r="G11" s="15">
        <v>134640</v>
      </c>
      <c r="H11" s="15">
        <v>71962</v>
      </c>
      <c r="I11" s="15">
        <v>108516</v>
      </c>
      <c r="J11" s="15">
        <v>112421</v>
      </c>
      <c r="K11" s="15">
        <v>200381</v>
      </c>
      <c r="L11" s="13">
        <f>SUM(B11:K11)</f>
        <v>1595176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19" t="s">
        <v>74</v>
      </c>
      <c r="B14" s="20">
        <v>0.37</v>
      </c>
      <c r="C14" s="20">
        <v>0.2911</v>
      </c>
      <c r="D14" s="20">
        <v>0.3465</v>
      </c>
      <c r="E14" s="20">
        <v>0.351</v>
      </c>
      <c r="F14" s="20">
        <v>0.3101</v>
      </c>
      <c r="G14" s="20">
        <v>0.341</v>
      </c>
      <c r="H14" s="20">
        <v>0.3756</v>
      </c>
      <c r="I14" s="20">
        <v>0.3114</v>
      </c>
      <c r="J14" s="20">
        <v>0.3354</v>
      </c>
      <c r="K14" s="20">
        <v>0.2739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1.240350105437213</v>
      </c>
      <c r="C16" s="22">
        <v>1.197294639012521</v>
      </c>
      <c r="D16" s="22">
        <v>1.08190781516263</v>
      </c>
      <c r="E16" s="22">
        <v>1.094965021817077</v>
      </c>
      <c r="F16" s="22">
        <v>1.217889853664468</v>
      </c>
      <c r="G16" s="22">
        <v>1.230020392605422</v>
      </c>
      <c r="H16" s="22">
        <v>1.13950851364615</v>
      </c>
      <c r="I16" s="22">
        <v>1.219901262293978</v>
      </c>
      <c r="J16" s="22">
        <v>1.319031708677328</v>
      </c>
      <c r="K16" s="22">
        <v>1.125196220092399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740179.84</v>
      </c>
      <c r="C18" s="25">
        <f aca="true" t="shared" si="2" ref="C18:K18">SUM(C19:C26)</f>
        <v>480233.67999999993</v>
      </c>
      <c r="D18" s="25">
        <f t="shared" si="2"/>
        <v>1512249.85</v>
      </c>
      <c r="E18" s="25">
        <f t="shared" si="2"/>
        <v>1239572.18</v>
      </c>
      <c r="F18" s="25">
        <f t="shared" si="2"/>
        <v>1313184.0899999999</v>
      </c>
      <c r="G18" s="25">
        <f t="shared" si="2"/>
        <v>787664.88</v>
      </c>
      <c r="H18" s="25">
        <f t="shared" si="2"/>
        <v>428137.57</v>
      </c>
      <c r="I18" s="25">
        <f t="shared" si="2"/>
        <v>556266.7100000001</v>
      </c>
      <c r="J18" s="25">
        <f t="shared" si="2"/>
        <v>684545.1</v>
      </c>
      <c r="K18" s="25">
        <f t="shared" si="2"/>
        <v>844060.01</v>
      </c>
      <c r="L18" s="25">
        <f>SUM(B18:K18)</f>
        <v>8586093.91</v>
      </c>
      <c r="M18"/>
    </row>
    <row r="19" spans="1:13" ht="17.25" customHeight="1">
      <c r="A19" s="26" t="s">
        <v>24</v>
      </c>
      <c r="B19" s="60">
        <f>ROUND((B13+B14)*B7,2)</f>
        <v>592731.29</v>
      </c>
      <c r="C19" s="60">
        <f aca="true" t="shared" si="3" ref="C19:K19">ROUND((C13+C14)*C7,2)</f>
        <v>392346.42</v>
      </c>
      <c r="D19" s="60">
        <f t="shared" si="3"/>
        <v>1358595.18</v>
      </c>
      <c r="E19" s="60">
        <f t="shared" si="3"/>
        <v>1105919.16</v>
      </c>
      <c r="F19" s="60">
        <f t="shared" si="3"/>
        <v>1043531.93</v>
      </c>
      <c r="G19" s="60">
        <f t="shared" si="3"/>
        <v>619257.83</v>
      </c>
      <c r="H19" s="60">
        <f t="shared" si="3"/>
        <v>361917.45</v>
      </c>
      <c r="I19" s="60">
        <f t="shared" si="3"/>
        <v>446509.5</v>
      </c>
      <c r="J19" s="60">
        <f t="shared" si="3"/>
        <v>505859.13</v>
      </c>
      <c r="K19" s="60">
        <f t="shared" si="3"/>
        <v>731697.51</v>
      </c>
      <c r="L19" s="33">
        <f>SUM(B19:K19)</f>
        <v>7158365.399999999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142463.03</v>
      </c>
      <c r="C20" s="33">
        <f t="shared" si="4"/>
        <v>77407.85</v>
      </c>
      <c r="D20" s="33">
        <f t="shared" si="4"/>
        <v>111279.56</v>
      </c>
      <c r="E20" s="33">
        <f t="shared" si="4"/>
        <v>105023.64</v>
      </c>
      <c r="F20" s="33">
        <f t="shared" si="4"/>
        <v>227375.02</v>
      </c>
      <c r="G20" s="33">
        <f t="shared" si="4"/>
        <v>142441.93</v>
      </c>
      <c r="H20" s="33">
        <f t="shared" si="4"/>
        <v>50490.57</v>
      </c>
      <c r="I20" s="33">
        <f t="shared" si="4"/>
        <v>98188</v>
      </c>
      <c r="J20" s="33">
        <f t="shared" si="4"/>
        <v>161385.1</v>
      </c>
      <c r="K20" s="33">
        <f t="shared" si="4"/>
        <v>91605.76</v>
      </c>
      <c r="L20" s="33">
        <f aca="true" t="shared" si="5" ref="L19:L26">SUM(B20:K20)</f>
        <v>1207660.46</v>
      </c>
      <c r="M20"/>
    </row>
    <row r="21" spans="1:13" ht="17.25" customHeight="1">
      <c r="A21" s="27" t="s">
        <v>26</v>
      </c>
      <c r="B21" s="33">
        <v>2538.84</v>
      </c>
      <c r="C21" s="33">
        <v>8333.67</v>
      </c>
      <c r="D21" s="33">
        <v>37261.5</v>
      </c>
      <c r="E21" s="33">
        <v>23961.46</v>
      </c>
      <c r="F21" s="33">
        <v>38961.38</v>
      </c>
      <c r="G21" s="33">
        <v>24905.23</v>
      </c>
      <c r="H21" s="33">
        <v>13661.02</v>
      </c>
      <c r="I21" s="33">
        <v>9315.8</v>
      </c>
      <c r="J21" s="33">
        <v>13403.42</v>
      </c>
      <c r="K21" s="33">
        <v>16593.68</v>
      </c>
      <c r="L21" s="33">
        <f t="shared" si="5"/>
        <v>188936</v>
      </c>
      <c r="M21"/>
    </row>
    <row r="22" spans="1:13" ht="17.25" customHeight="1">
      <c r="A22" s="27" t="s">
        <v>27</v>
      </c>
      <c r="B22" s="33">
        <v>1475.56</v>
      </c>
      <c r="C22" s="29">
        <v>1475.56</v>
      </c>
      <c r="D22" s="29">
        <v>2951.12</v>
      </c>
      <c r="E22" s="29">
        <v>2951.12</v>
      </c>
      <c r="F22" s="33">
        <v>1475.56</v>
      </c>
      <c r="G22" s="29">
        <v>0</v>
      </c>
      <c r="H22" s="33">
        <v>1475.56</v>
      </c>
      <c r="I22" s="29">
        <v>1475.56</v>
      </c>
      <c r="J22" s="29">
        <v>2951.12</v>
      </c>
      <c r="K22" s="29">
        <v>2951.12</v>
      </c>
      <c r="L22" s="33">
        <f t="shared" si="5"/>
        <v>19182.28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566.23</v>
      </c>
      <c r="C24" s="33">
        <v>366.66</v>
      </c>
      <c r="D24" s="33">
        <v>1155.67</v>
      </c>
      <c r="E24" s="33">
        <v>946.82</v>
      </c>
      <c r="F24" s="33">
        <v>1002.51</v>
      </c>
      <c r="G24" s="33">
        <v>601.04</v>
      </c>
      <c r="H24" s="33">
        <v>327.21</v>
      </c>
      <c r="I24" s="33">
        <v>424.68</v>
      </c>
      <c r="J24" s="33">
        <v>522.14</v>
      </c>
      <c r="K24" s="33">
        <v>645.14</v>
      </c>
      <c r="L24" s="33">
        <f t="shared" si="5"/>
        <v>6558.100000000001</v>
      </c>
      <c r="M24"/>
    </row>
    <row r="25" spans="1:13" ht="17.25" customHeight="1">
      <c r="A25" s="27" t="s">
        <v>77</v>
      </c>
      <c r="B25" s="33">
        <v>279.7</v>
      </c>
      <c r="C25" s="33">
        <v>210.85</v>
      </c>
      <c r="D25" s="33">
        <v>686.54</v>
      </c>
      <c r="E25" s="33">
        <v>525.03</v>
      </c>
      <c r="F25" s="33">
        <v>572.68</v>
      </c>
      <c r="G25" s="33">
        <v>319.57</v>
      </c>
      <c r="H25" s="33">
        <v>181.22</v>
      </c>
      <c r="I25" s="33">
        <v>240.45</v>
      </c>
      <c r="J25" s="33">
        <v>290.87</v>
      </c>
      <c r="K25" s="33">
        <v>387.96</v>
      </c>
      <c r="L25" s="33">
        <f t="shared" si="5"/>
        <v>3694.8699999999994</v>
      </c>
      <c r="M25"/>
    </row>
    <row r="26" spans="1:13" ht="17.25" customHeight="1">
      <c r="A26" s="27" t="s">
        <v>78</v>
      </c>
      <c r="B26" s="33">
        <v>125.19</v>
      </c>
      <c r="C26" s="33">
        <v>92.67</v>
      </c>
      <c r="D26" s="33">
        <v>320.28</v>
      </c>
      <c r="E26" s="33">
        <v>244.95</v>
      </c>
      <c r="F26" s="33">
        <v>265.01</v>
      </c>
      <c r="G26" s="33">
        <v>139.28</v>
      </c>
      <c r="H26" s="33">
        <v>84.54</v>
      </c>
      <c r="I26" s="33">
        <v>112.72</v>
      </c>
      <c r="J26" s="33">
        <v>133.32</v>
      </c>
      <c r="K26" s="33">
        <v>178.84</v>
      </c>
      <c r="L26" s="33">
        <f t="shared" si="5"/>
        <v>1696.7999999999997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-123294.39000000001</v>
      </c>
      <c r="C29" s="33">
        <f t="shared" si="6"/>
        <v>-32566.06</v>
      </c>
      <c r="D29" s="33">
        <f t="shared" si="6"/>
        <v>-100194.68</v>
      </c>
      <c r="E29" s="33">
        <f t="shared" si="6"/>
        <v>-74816.71999999994</v>
      </c>
      <c r="F29" s="33">
        <f t="shared" si="6"/>
        <v>-68890.6</v>
      </c>
      <c r="G29" s="33">
        <f t="shared" si="6"/>
        <v>-48648.98</v>
      </c>
      <c r="H29" s="33">
        <f t="shared" si="6"/>
        <v>-31845.629999999997</v>
      </c>
      <c r="I29" s="33">
        <f t="shared" si="6"/>
        <v>-472076.77</v>
      </c>
      <c r="J29" s="33">
        <f t="shared" si="6"/>
        <v>-37883.44</v>
      </c>
      <c r="K29" s="33">
        <f t="shared" si="6"/>
        <v>-60039.36</v>
      </c>
      <c r="L29" s="33">
        <f aca="true" t="shared" si="7" ref="L29:L36">SUM(B29:K29)</f>
        <v>-1050256.6300000001</v>
      </c>
      <c r="M29"/>
    </row>
    <row r="30" spans="1:13" ht="18.75" customHeight="1">
      <c r="A30" s="27" t="s">
        <v>30</v>
      </c>
      <c r="B30" s="33">
        <f>B31+B32+B33+B34</f>
        <v>-29066.4</v>
      </c>
      <c r="C30" s="33">
        <f aca="true" t="shared" si="8" ref="C30:K30">C31+C32+C33+C34</f>
        <v>-30527.2</v>
      </c>
      <c r="D30" s="33">
        <f t="shared" si="8"/>
        <v>-93768.4</v>
      </c>
      <c r="E30" s="33">
        <f t="shared" si="8"/>
        <v>-64636</v>
      </c>
      <c r="F30" s="33">
        <f t="shared" si="8"/>
        <v>-63316</v>
      </c>
      <c r="G30" s="33">
        <f t="shared" si="8"/>
        <v>-45306.8</v>
      </c>
      <c r="H30" s="33">
        <f t="shared" si="8"/>
        <v>-21577.6</v>
      </c>
      <c r="I30" s="33">
        <f t="shared" si="8"/>
        <v>-33215.31</v>
      </c>
      <c r="J30" s="33">
        <f t="shared" si="8"/>
        <v>-34980</v>
      </c>
      <c r="K30" s="33">
        <f t="shared" si="8"/>
        <v>-56452</v>
      </c>
      <c r="L30" s="33">
        <f t="shared" si="7"/>
        <v>-472845.70999999996</v>
      </c>
      <c r="M30"/>
    </row>
    <row r="31" spans="1:13" s="36" customFormat="1" ht="18.75" customHeight="1">
      <c r="A31" s="34" t="s">
        <v>55</v>
      </c>
      <c r="B31" s="33">
        <f>-ROUND((B9)*$E$3,2)</f>
        <v>-29066.4</v>
      </c>
      <c r="C31" s="33">
        <f aca="true" t="shared" si="9" ref="C31:K31">-ROUND((C9)*$E$3,2)</f>
        <v>-30527.2</v>
      </c>
      <c r="D31" s="33">
        <f t="shared" si="9"/>
        <v>-93768.4</v>
      </c>
      <c r="E31" s="33">
        <f t="shared" si="9"/>
        <v>-64636</v>
      </c>
      <c r="F31" s="33">
        <f t="shared" si="9"/>
        <v>-63316</v>
      </c>
      <c r="G31" s="33">
        <f t="shared" si="9"/>
        <v>-45306.8</v>
      </c>
      <c r="H31" s="33">
        <f t="shared" si="9"/>
        <v>-21577.6</v>
      </c>
      <c r="I31" s="33">
        <f t="shared" si="9"/>
        <v>-26012.8</v>
      </c>
      <c r="J31" s="33">
        <f t="shared" si="9"/>
        <v>-34980</v>
      </c>
      <c r="K31" s="33">
        <f t="shared" si="9"/>
        <v>-56452</v>
      </c>
      <c r="L31" s="33">
        <f t="shared" si="7"/>
        <v>-465643.19999999995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-7202.51</v>
      </c>
      <c r="J34" s="17">
        <v>0</v>
      </c>
      <c r="K34" s="17">
        <v>0</v>
      </c>
      <c r="L34" s="33">
        <f t="shared" si="7"/>
        <v>-7202.51</v>
      </c>
      <c r="M34"/>
    </row>
    <row r="35" spans="1:13" s="36" customFormat="1" ht="18.75" customHeight="1">
      <c r="A35" s="27" t="s">
        <v>34</v>
      </c>
      <c r="B35" s="38">
        <f>SUM(B36:B47)</f>
        <v>-94227.99</v>
      </c>
      <c r="C35" s="38">
        <f aca="true" t="shared" si="10" ref="C35:K35">SUM(C36:C47)</f>
        <v>-2038.86</v>
      </c>
      <c r="D35" s="38">
        <f t="shared" si="10"/>
        <v>-6426.28</v>
      </c>
      <c r="E35" s="38">
        <f t="shared" si="10"/>
        <v>-10180.719999999948</v>
      </c>
      <c r="F35" s="38">
        <f t="shared" si="10"/>
        <v>-5574.6</v>
      </c>
      <c r="G35" s="38">
        <f t="shared" si="10"/>
        <v>-3342.18</v>
      </c>
      <c r="H35" s="38">
        <f t="shared" si="10"/>
        <v>-10268.03</v>
      </c>
      <c r="I35" s="38">
        <f t="shared" si="10"/>
        <v>-438861.46</v>
      </c>
      <c r="J35" s="38">
        <f t="shared" si="10"/>
        <v>-2903.44</v>
      </c>
      <c r="K35" s="38">
        <f t="shared" si="10"/>
        <v>-3587.36</v>
      </c>
      <c r="L35" s="33">
        <f t="shared" si="7"/>
        <v>-577410.9199999999</v>
      </c>
      <c r="M35"/>
    </row>
    <row r="36" spans="1:13" ht="18.75" customHeight="1">
      <c r="A36" s="37" t="s">
        <v>35</v>
      </c>
      <c r="B36" s="38">
        <v>-69526.32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-69526.32</v>
      </c>
      <c r="M36"/>
    </row>
    <row r="37" spans="1:13" ht="18.75" customHeight="1">
      <c r="A37" s="37" t="s">
        <v>36</v>
      </c>
      <c r="B37" s="33">
        <v>-21553.05</v>
      </c>
      <c r="C37" s="17">
        <v>0</v>
      </c>
      <c r="D37" s="17">
        <v>0</v>
      </c>
      <c r="E37" s="33">
        <v>-4915.82</v>
      </c>
      <c r="F37" s="28">
        <v>0</v>
      </c>
      <c r="G37" s="28">
        <v>0</v>
      </c>
      <c r="H37" s="33">
        <v>-8448.54</v>
      </c>
      <c r="I37" s="17">
        <v>0</v>
      </c>
      <c r="J37" s="28">
        <v>0</v>
      </c>
      <c r="K37" s="17">
        <v>0</v>
      </c>
      <c r="L37" s="33">
        <f>SUM(B37:K37)</f>
        <v>-34917.41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990000</v>
      </c>
      <c r="F44" s="17">
        <v>0</v>
      </c>
      <c r="G44" s="17">
        <v>585000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1575000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-990000</v>
      </c>
      <c r="F45" s="17">
        <v>0</v>
      </c>
      <c r="G45" s="17">
        <v>-585000</v>
      </c>
      <c r="H45" s="17">
        <v>0</v>
      </c>
      <c r="I45" s="17">
        <v>-436500</v>
      </c>
      <c r="J45" s="17">
        <v>0</v>
      </c>
      <c r="K45" s="17">
        <v>0</v>
      </c>
      <c r="L45" s="17">
        <f>SUM(B45:K45)</f>
        <v>-2011500</v>
      </c>
    </row>
    <row r="46" spans="1:12" ht="18.75" customHeight="1">
      <c r="A46" s="37" t="s">
        <v>72</v>
      </c>
      <c r="B46" s="17">
        <v>-3148.62</v>
      </c>
      <c r="C46" s="17">
        <v>-2038.86</v>
      </c>
      <c r="D46" s="17">
        <v>-6426.28</v>
      </c>
      <c r="E46" s="17">
        <v>-5264.9</v>
      </c>
      <c r="F46" s="17">
        <v>-5574.6</v>
      </c>
      <c r="G46" s="17">
        <v>-3342.18</v>
      </c>
      <c r="H46" s="17">
        <v>-1819.49</v>
      </c>
      <c r="I46" s="17">
        <v>-2361.46</v>
      </c>
      <c r="J46" s="17">
        <v>-2903.44</v>
      </c>
      <c r="K46" s="17">
        <v>-3587.36</v>
      </c>
      <c r="L46" s="30">
        <f t="shared" si="11"/>
        <v>-36467.189999999995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616885.45</v>
      </c>
      <c r="C50" s="41">
        <f>IF(C18+C29+C42+C51&lt;0,0,C18+C29+C51)</f>
        <v>447667.61999999994</v>
      </c>
      <c r="D50" s="41">
        <f>IF(D18+D29+D42+D51&lt;0,0,D18+D29+D51)</f>
        <v>1412055.1700000002</v>
      </c>
      <c r="E50" s="41">
        <f>IF(E18+E29+E42+E51&lt;0,0,E18+E29+E51)</f>
        <v>1164755.46</v>
      </c>
      <c r="F50" s="41">
        <f>IF(F18+F29+F42+F51&lt;0,0,F18+F29+F51)</f>
        <v>1244293.4899999998</v>
      </c>
      <c r="G50" s="41">
        <f>IF(G18+G29+G42+G51&lt;0,0,G18+G29+G51)</f>
        <v>739015.9</v>
      </c>
      <c r="H50" s="41">
        <f>IF(H18+H29+H42+H51&lt;0,0,H18+H29+H51)</f>
        <v>396291.94</v>
      </c>
      <c r="I50" s="41">
        <f>IF(I18+I29+I42+I51&lt;0,0,I18+I29+I51)</f>
        <v>84189.94000000006</v>
      </c>
      <c r="J50" s="41">
        <f>IF(J18+J29+J42+J51&lt;0,0,J18+J29+J51)</f>
        <v>646661.6599999999</v>
      </c>
      <c r="K50" s="41">
        <f>IF(K18+K29+K42+K51&lt;0,0,K18+K29+K51)</f>
        <v>784020.65</v>
      </c>
      <c r="L50" s="42">
        <f>SUM(B50:K50)</f>
        <v>7535837.280000001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616885.45</v>
      </c>
      <c r="C56" s="41">
        <f aca="true" t="shared" si="12" ref="C56:J56">SUM(C57:C68)</f>
        <v>447667.62</v>
      </c>
      <c r="D56" s="41">
        <f t="shared" si="12"/>
        <v>1412055.18</v>
      </c>
      <c r="E56" s="41">
        <f t="shared" si="12"/>
        <v>1164755.47</v>
      </c>
      <c r="F56" s="41">
        <f t="shared" si="12"/>
        <v>1244293.49</v>
      </c>
      <c r="G56" s="41">
        <f t="shared" si="12"/>
        <v>739015.89</v>
      </c>
      <c r="H56" s="41">
        <f t="shared" si="12"/>
        <v>396291.94</v>
      </c>
      <c r="I56" s="41">
        <f>SUM(I57:I71)</f>
        <v>84189.9400000001</v>
      </c>
      <c r="J56" s="41">
        <f t="shared" si="12"/>
        <v>646661.66</v>
      </c>
      <c r="K56" s="41">
        <f>SUM(K57:K70)</f>
        <v>784020.65</v>
      </c>
      <c r="L56" s="46">
        <f>SUM(B56:K56)</f>
        <v>7535837.290000001</v>
      </c>
      <c r="M56" s="40"/>
    </row>
    <row r="57" spans="1:13" ht="18.75" customHeight="1">
      <c r="A57" s="47" t="s">
        <v>48</v>
      </c>
      <c r="B57" s="48">
        <v>616885.45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616885.45</v>
      </c>
      <c r="M57" s="40"/>
    </row>
    <row r="58" spans="1:12" ht="18.75" customHeight="1">
      <c r="A58" s="47" t="s">
        <v>58</v>
      </c>
      <c r="B58" s="17">
        <v>0</v>
      </c>
      <c r="C58" s="48">
        <v>391709.17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391709.17</v>
      </c>
    </row>
    <row r="59" spans="1:12" ht="18.75" customHeight="1">
      <c r="A59" s="47" t="s">
        <v>59</v>
      </c>
      <c r="B59" s="17">
        <v>0</v>
      </c>
      <c r="C59" s="48">
        <v>55958.45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55958.45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1412055.18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1412055.18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1164755.47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1164755.47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1244293.49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1244293.49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739015.89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739015.89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396291.94</v>
      </c>
      <c r="I64" s="17">
        <v>0</v>
      </c>
      <c r="J64" s="17">
        <v>0</v>
      </c>
      <c r="K64" s="17">
        <v>0</v>
      </c>
      <c r="L64" s="46">
        <f t="shared" si="13"/>
        <v>396291.94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646661.66</v>
      </c>
      <c r="K66" s="17">
        <v>0</v>
      </c>
      <c r="L66" s="46">
        <f t="shared" si="13"/>
        <v>646661.66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450811.87</v>
      </c>
      <c r="L67" s="46">
        <f t="shared" si="13"/>
        <v>450811.87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333208.78</v>
      </c>
      <c r="L68" s="46">
        <f t="shared" si="13"/>
        <v>333208.78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84189.9400000001</v>
      </c>
      <c r="J71" s="52">
        <v>0</v>
      </c>
      <c r="K71" s="52">
        <v>0</v>
      </c>
      <c r="L71" s="51">
        <f>SUM(B71:K71)</f>
        <v>84189.9400000001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2022-05-20T16:03:56Z</dcterms:modified>
  <cp:category/>
  <cp:version/>
  <cp:contentType/>
  <cp:contentStatus/>
</cp:coreProperties>
</file>