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<sst xmlns="http://schemas.openxmlformats.org/spreadsheetml/2006/main" count="81" uniqueCount="80">
  <si>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</si>
  <si>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</si>
  <si>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</si>
  <si>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</si>
  <si>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</si>
  <si>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</si>
  <si>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</si>
  <si>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</si>
  <si>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</si>
  <si>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</si>
  <si>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</si>
  <si>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</si>
  <si>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</si>
  <si>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</si>
  <si>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</si>
  <si>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</si>
  <si>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</si>
  <si>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</si>
  <si>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</si>
  <si>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</si>
  <si>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</si>
  <si>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</si>
  <si>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</si>
  <si>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</si>
  <si>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</si>
  <si>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</si>
  <si>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</si>
  <si>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</si>
  <si>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</si>
  <si>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</si>
  <si>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</si>
  <si>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</si>
  <si>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</si>
  <si>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</si>
  <si>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</si>
  <si>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</si>
  <si>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</si>
  <si>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</si>
  <si>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</si>
  <si>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</si>
  <si>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</si>
  <si>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</si>
  <si>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</si>
  <si>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</si>
  <si>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</si>
  <si>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</si>
  <si>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</si>
  <si>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</si>
  <si>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</si>
  <si>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</si>
  <si>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</si>
  <si>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</si>
  <si>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</si>
  <si>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</si>
  <si>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</si>
  <si>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</si>
  <si>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</si>
  <si>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</si>
  <si>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</si>
  <si>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</si>
  <si>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</si>
  <si>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</si>
  <si>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</si>
  <si>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</si>
  <si>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</si>
  <si>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</si>
  <si>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</si>
  <si>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</si>
  <si>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</si>
  <si>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</si>
  <si>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</si>
  <si>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</si>
  <si>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</si>
  <si>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17/05/22 - VENCIMENTO 24/05/22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</si>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</sst>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93275</v>
      </c>
      <c r="C7" s="10">
        <f>C8+C11</f>
        <v>109898</v>
      </c>
      <c r="D7" s="10">
        <f aca="true" t="shared" si="0" ref="D7:K7">D8+D11</f>
        <v>322718</v>
      </c>
      <c r="E7" s="10">
        <f t="shared" si="0"/>
        <v>257798</v>
      </c>
      <c r="F7" s="10">
        <f t="shared" si="0"/>
        <v>275031</v>
      </c>
      <c r="G7" s="10">
        <f t="shared" si="0"/>
        <v>150448</v>
      </c>
      <c r="H7" s="10">
        <f t="shared" si="0"/>
        <v>81131</v>
      </c>
      <c r="I7" s="10">
        <f t="shared" si="0"/>
        <v>117443</v>
      </c>
      <c r="J7" s="10">
        <f t="shared" si="0"/>
        <v>127348</v>
      </c>
      <c r="K7" s="10">
        <f t="shared" si="0"/>
        <v>218860</v>
      </c>
      <c r="L7" s="10">
        <f>SUM(B7:K7)</f>
        <v>1753950</v>
      </c>
      <c r="M7" s="11"/>
    </row>
    <row r="8" spans="1:13" ht="17.25" customHeight="1">
      <c r="A8" s="12" t="s">
        <v>18</v>
      </c>
      <c r="B8" s="13">
        <f>B9+B10</f>
        <v>6459</v>
      </c>
      <c r="C8" s="13">
        <f aca="true" t="shared" si="1" ref="C8:K8">C9+C10</f>
        <v>6599</v>
      </c>
      <c r="D8" s="13">
        <f t="shared" si="1"/>
        <v>20284</v>
      </c>
      <c r="E8" s="13">
        <f t="shared" si="1"/>
        <v>14039</v>
      </c>
      <c r="F8" s="13">
        <f t="shared" si="1"/>
        <v>13390</v>
      </c>
      <c r="G8" s="13">
        <f t="shared" si="1"/>
        <v>10330</v>
      </c>
      <c r="H8" s="13">
        <f t="shared" si="1"/>
        <v>5210</v>
      </c>
      <c r="I8" s="13">
        <f t="shared" si="1"/>
        <v>5661</v>
      </c>
      <c r="J8" s="13">
        <f t="shared" si="1"/>
        <v>8480</v>
      </c>
      <c r="K8" s="13">
        <f t="shared" si="1"/>
        <v>12806</v>
      </c>
      <c r="L8" s="13">
        <f>SUM(B8:K8)</f>
        <v>103258</v>
      </c>
      <c r="M8"/>
    </row>
    <row r="9" spans="1:13" ht="17.25" customHeight="1">
      <c r="A9" s="14" t="s">
        <v>19</v>
      </c>
      <c r="B9" s="15">
        <v>6459</v>
      </c>
      <c r="C9" s="15">
        <v>6599</v>
      </c>
      <c r="D9" s="15">
        <v>20284</v>
      </c>
      <c r="E9" s="15">
        <v>14039</v>
      </c>
      <c r="F9" s="15">
        <v>13390</v>
      </c>
      <c r="G9" s="15">
        <v>10330</v>
      </c>
      <c r="H9" s="15">
        <v>5131</v>
      </c>
      <c r="I9" s="15">
        <v>5661</v>
      </c>
      <c r="J9" s="15">
        <v>8480</v>
      </c>
      <c r="K9" s="15">
        <v>12806</v>
      </c>
      <c r="L9" s="13">
        <f>SUM(B9:K9)</f>
        <v>103179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79</v>
      </c>
      <c r="I10" s="15">
        <v>0</v>
      </c>
      <c r="J10" s="15">
        <v>0</v>
      </c>
      <c r="K10" s="15">
        <v>0</v>
      </c>
      <c r="L10" s="13">
        <f>SUM(B10:K10)</f>
        <v>79</v>
      </c>
      <c r="M10"/>
    </row>
    <row r="11" spans="1:13" ht="17.25" customHeight="1">
      <c r="A11" s="12" t="s">
        <v>21</v>
      </c>
      <c r="B11" s="15">
        <v>86816</v>
      </c>
      <c r="C11" s="15">
        <v>103299</v>
      </c>
      <c r="D11" s="15">
        <v>302434</v>
      </c>
      <c r="E11" s="15">
        <v>243759</v>
      </c>
      <c r="F11" s="15">
        <v>261641</v>
      </c>
      <c r="G11" s="15">
        <v>140118</v>
      </c>
      <c r="H11" s="15">
        <v>75921</v>
      </c>
      <c r="I11" s="15">
        <v>111782</v>
      </c>
      <c r="J11" s="15">
        <v>118868</v>
      </c>
      <c r="K11" s="15">
        <v>206054</v>
      </c>
      <c r="L11" s="13">
        <f>SUM(B11:K11)</f>
        <v>1650692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1.209143874682709</v>
      </c>
      <c r="C16" s="22">
        <v>1.17223835202953</v>
      </c>
      <c r="D16" s="22">
        <v>1.056543649294484</v>
      </c>
      <c r="E16" s="22">
        <v>1.074026277756429</v>
      </c>
      <c r="F16" s="22">
        <v>1.193307298005828</v>
      </c>
      <c r="G16" s="22">
        <v>1.189914172137236</v>
      </c>
      <c r="H16" s="22">
        <v>1.0884141267384</v>
      </c>
      <c r="I16" s="22">
        <v>1.19217394018865</v>
      </c>
      <c r="J16" s="22">
        <v>1.255328855488759</v>
      </c>
      <c r="K16" s="22">
        <v>1.095283148529174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SUM(B19:B26)</f>
        <v>742018.74</v>
      </c>
      <c r="C18" s="25">
        <f aca="true" t="shared" si="2" ref="C18:K18">SUM(C19:C26)</f>
        <v>480120.23999999993</v>
      </c>
      <c r="D18" s="25">
        <f t="shared" si="2"/>
        <v>1522561.32</v>
      </c>
      <c r="E18" s="25">
        <f t="shared" si="2"/>
        <v>1246494.0700000003</v>
      </c>
      <c r="F18" s="25">
        <f t="shared" si="2"/>
        <v>1317705.5199999998</v>
      </c>
      <c r="G18" s="25">
        <f t="shared" si="2"/>
        <v>790858.88</v>
      </c>
      <c r="H18" s="25">
        <f t="shared" si="2"/>
        <v>431203.25999999995</v>
      </c>
      <c r="I18" s="25">
        <f t="shared" si="2"/>
        <v>557863.47</v>
      </c>
      <c r="J18" s="25">
        <f t="shared" si="2"/>
        <v>688984.6999999998</v>
      </c>
      <c r="K18" s="25">
        <f t="shared" si="2"/>
        <v>843449.9099999999</v>
      </c>
      <c r="L18" s="25">
        <f>SUM(B18:K18)</f>
        <v>8621260.11</v>
      </c>
      <c r="M18"/>
    </row>
    <row r="19" spans="1:13" ht="17.25" customHeight="1">
      <c r="A19" s="26" t="s">
        <v>24</v>
      </c>
      <c r="B19" s="60">
        <f>ROUND((B13+B14)*B7,2)</f>
        <v>609673.38</v>
      </c>
      <c r="C19" s="60">
        <f aca="true" t="shared" si="3" ref="C19:K19">ROUND((C13+C14)*C7,2)</f>
        <v>400885.92</v>
      </c>
      <c r="D19" s="60">
        <f t="shared" si="3"/>
        <v>1401112.47</v>
      </c>
      <c r="E19" s="60">
        <f t="shared" si="3"/>
        <v>1133744.04</v>
      </c>
      <c r="F19" s="60">
        <f t="shared" si="3"/>
        <v>1068687.96</v>
      </c>
      <c r="G19" s="60">
        <f t="shared" si="3"/>
        <v>642804.12</v>
      </c>
      <c r="H19" s="60">
        <f t="shared" si="3"/>
        <v>381834.94</v>
      </c>
      <c r="I19" s="60">
        <f t="shared" si="3"/>
        <v>458274.33</v>
      </c>
      <c r="J19" s="60">
        <f t="shared" si="3"/>
        <v>535179.97</v>
      </c>
      <c r="K19" s="60">
        <f t="shared" si="3"/>
        <v>751083.75</v>
      </c>
      <c r="L19" s="33">
        <f>SUM(B19:K19)</f>
        <v>7383280.88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127509.45</v>
      </c>
      <c r="C20" s="33">
        <f t="shared" si="4"/>
        <v>69047.93</v>
      </c>
      <c r="D20" s="33">
        <f t="shared" si="4"/>
        <v>79224.01</v>
      </c>
      <c r="E20" s="33">
        <f t="shared" si="4"/>
        <v>83926.85</v>
      </c>
      <c r="F20" s="33">
        <f t="shared" si="4"/>
        <v>206585.18</v>
      </c>
      <c r="G20" s="33">
        <f t="shared" si="4"/>
        <v>122077.61</v>
      </c>
      <c r="H20" s="33">
        <f t="shared" si="4"/>
        <v>33759.6</v>
      </c>
      <c r="I20" s="33">
        <f t="shared" si="4"/>
        <v>88068.38</v>
      </c>
      <c r="J20" s="33">
        <f t="shared" si="4"/>
        <v>136646.89</v>
      </c>
      <c r="K20" s="33">
        <f t="shared" si="4"/>
        <v>71565.62</v>
      </c>
      <c r="L20" s="33">
        <f aca="true" t="shared" si="5" ref="L20:L26">SUM(B20:K20)</f>
        <v>1018411.5199999999</v>
      </c>
      <c r="M20"/>
    </row>
    <row r="21" spans="1:13" ht="17.25" customHeight="1">
      <c r="A21" s="27" t="s">
        <v>26</v>
      </c>
      <c r="B21" s="33">
        <v>2391.55</v>
      </c>
      <c r="C21" s="33">
        <v>8042.97</v>
      </c>
      <c r="D21" s="33">
        <v>37111.23</v>
      </c>
      <c r="E21" s="33">
        <v>24155.26</v>
      </c>
      <c r="F21" s="33">
        <v>39118.94</v>
      </c>
      <c r="G21" s="33">
        <v>24917.26</v>
      </c>
      <c r="H21" s="33">
        <v>13540.19</v>
      </c>
      <c r="I21" s="33">
        <v>9267.35</v>
      </c>
      <c r="J21" s="33">
        <v>13258.07</v>
      </c>
      <c r="K21" s="33">
        <v>16642.13</v>
      </c>
      <c r="L21" s="33">
        <f t="shared" si="5"/>
        <v>188444.95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563.91</v>
      </c>
      <c r="C24" s="33">
        <v>364.34</v>
      </c>
      <c r="D24" s="33">
        <v>1155.67</v>
      </c>
      <c r="E24" s="33">
        <v>946.82</v>
      </c>
      <c r="F24" s="33">
        <v>1000.19</v>
      </c>
      <c r="G24" s="33">
        <v>601.04</v>
      </c>
      <c r="H24" s="33">
        <v>327.21</v>
      </c>
      <c r="I24" s="33">
        <v>424.68</v>
      </c>
      <c r="J24" s="33">
        <v>524.46</v>
      </c>
      <c r="K24" s="33">
        <v>640.49</v>
      </c>
      <c r="L24" s="33">
        <f t="shared" si="5"/>
        <v>6548.81</v>
      </c>
      <c r="M24"/>
    </row>
    <row r="25" spans="1:13" ht="17.25" customHeight="1">
      <c r="A25" s="27" t="s">
        <v>76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-122634.68000000002</v>
      </c>
      <c r="C29" s="33">
        <f t="shared" si="6"/>
        <v>-31061.55</v>
      </c>
      <c r="D29" s="33">
        <f t="shared" si="6"/>
        <v>-95675.88</v>
      </c>
      <c r="E29" s="33">
        <f t="shared" si="6"/>
        <v>828047.6799999999</v>
      </c>
      <c r="F29" s="33">
        <f t="shared" si="6"/>
        <v>-64477.7</v>
      </c>
      <c r="G29" s="33">
        <f t="shared" si="6"/>
        <v>392205.82</v>
      </c>
      <c r="H29" s="33">
        <f t="shared" si="6"/>
        <v>-32844.43</v>
      </c>
      <c r="I29" s="33">
        <f t="shared" si="6"/>
        <v>-48008.48</v>
      </c>
      <c r="J29" s="33">
        <f t="shared" si="6"/>
        <v>-40228.34</v>
      </c>
      <c r="K29" s="33">
        <f t="shared" si="6"/>
        <v>-59907.950000000004</v>
      </c>
      <c r="L29" s="33">
        <f aca="true" t="shared" si="7" ref="L29:L36">SUM(B29:K29)</f>
        <v>725414.49</v>
      </c>
      <c r="M29"/>
    </row>
    <row r="30" spans="1:13" ht="18.75" customHeight="1">
      <c r="A30" s="27" t="s">
        <v>30</v>
      </c>
      <c r="B30" s="33">
        <f>B31+B32+B33+B34</f>
        <v>-28419.6</v>
      </c>
      <c r="C30" s="33">
        <f aca="true" t="shared" si="8" ref="C30:K30">C31+C32+C33+C34</f>
        <v>-29035.6</v>
      </c>
      <c r="D30" s="33">
        <f t="shared" si="8"/>
        <v>-89249.6</v>
      </c>
      <c r="E30" s="33">
        <f t="shared" si="8"/>
        <v>-61771.6</v>
      </c>
      <c r="F30" s="33">
        <f t="shared" si="8"/>
        <v>-58916</v>
      </c>
      <c r="G30" s="33">
        <f t="shared" si="8"/>
        <v>-45452</v>
      </c>
      <c r="H30" s="33">
        <f t="shared" si="8"/>
        <v>-22576.4</v>
      </c>
      <c r="I30" s="33">
        <f t="shared" si="8"/>
        <v>-45647.020000000004</v>
      </c>
      <c r="J30" s="33">
        <f t="shared" si="8"/>
        <v>-37312</v>
      </c>
      <c r="K30" s="33">
        <f t="shared" si="8"/>
        <v>-56346.4</v>
      </c>
      <c r="L30" s="33">
        <f t="shared" si="7"/>
        <v>-474726.2200000001</v>
      </c>
      <c r="M30"/>
    </row>
    <row r="31" spans="1:13" s="36" customFormat="1" ht="18.75" customHeight="1">
      <c r="A31" s="34" t="s">
        <v>55</v>
      </c>
      <c r="B31" s="33">
        <f>-ROUND((B9)*$E$3,2)</f>
        <v>-28419.6</v>
      </c>
      <c r="C31" s="33">
        <f aca="true" t="shared" si="9" ref="C31:K31">-ROUND((C9)*$E$3,2)</f>
        <v>-29035.6</v>
      </c>
      <c r="D31" s="33">
        <f t="shared" si="9"/>
        <v>-89249.6</v>
      </c>
      <c r="E31" s="33">
        <f t="shared" si="9"/>
        <v>-61771.6</v>
      </c>
      <c r="F31" s="33">
        <f t="shared" si="9"/>
        <v>-58916</v>
      </c>
      <c r="G31" s="33">
        <f t="shared" si="9"/>
        <v>-45452</v>
      </c>
      <c r="H31" s="33">
        <f t="shared" si="9"/>
        <v>-22576.4</v>
      </c>
      <c r="I31" s="33">
        <f t="shared" si="9"/>
        <v>-24908.4</v>
      </c>
      <c r="J31" s="33">
        <f t="shared" si="9"/>
        <v>-37312</v>
      </c>
      <c r="K31" s="33">
        <f t="shared" si="9"/>
        <v>-56346.4</v>
      </c>
      <c r="L31" s="33">
        <f t="shared" si="7"/>
        <v>-453987.6000000001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-20738.62</v>
      </c>
      <c r="J34" s="17">
        <v>0</v>
      </c>
      <c r="K34" s="17">
        <v>0</v>
      </c>
      <c r="L34" s="33">
        <f t="shared" si="7"/>
        <v>-20738.62</v>
      </c>
      <c r="M34"/>
    </row>
    <row r="35" spans="1:13" s="36" customFormat="1" ht="18.75" customHeight="1">
      <c r="A35" s="27" t="s">
        <v>34</v>
      </c>
      <c r="B35" s="38">
        <f>SUM(B36:B47)</f>
        <v>-94215.08000000002</v>
      </c>
      <c r="C35" s="38">
        <f aca="true" t="shared" si="10" ref="C35:K35">SUM(C36:C47)</f>
        <v>-2025.95</v>
      </c>
      <c r="D35" s="38">
        <f t="shared" si="10"/>
        <v>-6426.28</v>
      </c>
      <c r="E35" s="38">
        <f t="shared" si="10"/>
        <v>889819.2799999999</v>
      </c>
      <c r="F35" s="38">
        <f t="shared" si="10"/>
        <v>-5561.7</v>
      </c>
      <c r="G35" s="38">
        <f t="shared" si="10"/>
        <v>437657.82</v>
      </c>
      <c r="H35" s="38">
        <f t="shared" si="10"/>
        <v>-10268.03</v>
      </c>
      <c r="I35" s="38">
        <f t="shared" si="10"/>
        <v>-2361.46</v>
      </c>
      <c r="J35" s="38">
        <f t="shared" si="10"/>
        <v>-2916.34</v>
      </c>
      <c r="K35" s="38">
        <f t="shared" si="10"/>
        <v>-3561.55</v>
      </c>
      <c r="L35" s="33">
        <f t="shared" si="7"/>
        <v>1200140.7099999997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1026000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3352500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-3135.71</v>
      </c>
      <c r="C46" s="17">
        <v>-2025.95</v>
      </c>
      <c r="D46" s="17">
        <v>-6426.28</v>
      </c>
      <c r="E46" s="17">
        <v>-5264.9</v>
      </c>
      <c r="F46" s="17">
        <v>-5561.7</v>
      </c>
      <c r="G46" s="17">
        <v>-3342.18</v>
      </c>
      <c r="H46" s="17">
        <v>-1819.49</v>
      </c>
      <c r="I46" s="17">
        <v>-2361.46</v>
      </c>
      <c r="J46" s="17">
        <v>-2916.34</v>
      </c>
      <c r="K46" s="17">
        <v>-3561.55</v>
      </c>
      <c r="L46" s="30">
        <f t="shared" si="11"/>
        <v>-36415.56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619384.0599999999</v>
      </c>
      <c r="C50" s="41">
        <f>IF(C18+C29+C42+C51&lt;0,0,C18+C29+C51)</f>
        <v>449058.68999999994</v>
      </c>
      <c r="D50" s="41">
        <f>IF(D18+D29+D42+D51&lt;0,0,D18+D29+D51)</f>
        <v>1426885.44</v>
      </c>
      <c r="E50" s="41">
        <f>IF(E18+E29+E42+E51&lt;0,0,E18+E29+E51)</f>
        <v>2074541.7500000002</v>
      </c>
      <c r="F50" s="41">
        <f>IF(F18+F29+F42+F51&lt;0,0,F18+F29+F51)</f>
        <v>1253227.8199999998</v>
      </c>
      <c r="G50" s="41">
        <f>IF(G18+G29+G42+G51&lt;0,0,G18+G29+G51)</f>
        <v>1183064.7</v>
      </c>
      <c r="H50" s="41">
        <f>IF(H18+H29+H42+H51&lt;0,0,H18+H29+H51)</f>
        <v>398358.82999999996</v>
      </c>
      <c r="I50" s="41">
        <f>IF(I18+I29+I42+I51&lt;0,0,I18+I29+I51)</f>
        <v>509854.99</v>
      </c>
      <c r="J50" s="41">
        <f>IF(J18+J29+J42+J51&lt;0,0,J18+J29+J51)</f>
        <v>648756.3599999999</v>
      </c>
      <c r="K50" s="41">
        <f>IF(K18+K29+K42+K51&lt;0,0,K18+K29+K51)</f>
        <v>783541.96</v>
      </c>
      <c r="L50" s="42">
        <f>SUM(B50:K50)</f>
        <v>9346674.600000001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619384.06</v>
      </c>
      <c r="C56" s="41">
        <f aca="true" t="shared" si="12" ref="C56:J56">SUM(C57:C68)</f>
        <v>449058.7</v>
      </c>
      <c r="D56" s="41">
        <f t="shared" si="12"/>
        <v>1426885.44</v>
      </c>
      <c r="E56" s="41">
        <f t="shared" si="12"/>
        <v>2074541.76</v>
      </c>
      <c r="F56" s="41">
        <f t="shared" si="12"/>
        <v>1253227.82</v>
      </c>
      <c r="G56" s="41">
        <f t="shared" si="12"/>
        <v>1183064.71</v>
      </c>
      <c r="H56" s="41">
        <f t="shared" si="12"/>
        <v>398358.83</v>
      </c>
      <c r="I56" s="41">
        <f>SUM(I57:I71)</f>
        <v>509854.99</v>
      </c>
      <c r="J56" s="41">
        <f t="shared" si="12"/>
        <v>648756.36</v>
      </c>
      <c r="K56" s="41">
        <f>SUM(K57:K70)</f>
        <v>783541.96</v>
      </c>
      <c r="L56" s="46">
        <f>SUM(B56:K56)</f>
        <v>9346674.629999999</v>
      </c>
      <c r="M56" s="40"/>
    </row>
    <row r="57" spans="1:13" ht="18.75" customHeight="1">
      <c r="A57" s="47" t="s">
        <v>48</v>
      </c>
      <c r="B57" s="48">
        <v>619384.06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619384.06</v>
      </c>
      <c r="M57" s="40"/>
    </row>
    <row r="58" spans="1:12" ht="18.75" customHeight="1">
      <c r="A58" s="47" t="s">
        <v>58</v>
      </c>
      <c r="B58" s="17">
        <v>0</v>
      </c>
      <c r="C58" s="48">
        <v>392342.59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392342.59</v>
      </c>
    </row>
    <row r="59" spans="1:12" ht="18.75" customHeight="1">
      <c r="A59" s="47" t="s">
        <v>59</v>
      </c>
      <c r="B59" s="17">
        <v>0</v>
      </c>
      <c r="C59" s="48">
        <v>56716.11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56716.11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1426885.44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1426885.44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2074541.76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2074541.76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1253227.82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1253227.82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1183064.71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1183064.71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398358.83</v>
      </c>
      <c r="I64" s="17">
        <v>0</v>
      </c>
      <c r="J64" s="17">
        <v>0</v>
      </c>
      <c r="K64" s="17">
        <v>0</v>
      </c>
      <c r="L64" s="46">
        <f t="shared" si="13"/>
        <v>398358.83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648756.36</v>
      </c>
      <c r="K66" s="17">
        <v>0</v>
      </c>
      <c r="L66" s="46">
        <f t="shared" si="13"/>
        <v>648756.36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444660.06</v>
      </c>
      <c r="L67" s="46">
        <f t="shared" si="13"/>
        <v>444660.06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338881.9</v>
      </c>
      <c r="L68" s="46">
        <f t="shared" si="13"/>
        <v>338881.9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509854.99</v>
      </c>
      <c r="J71" s="52">
        <v>0</v>
      </c>
      <c r="K71" s="52">
        <v>0</v>
      </c>
      <c r="L71" s="51">
        <f>SUM(B71:K71)</f>
        <v>509854.99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2022-05-24T17:52:43Z</dcterms:modified>
  <cp:category/>
  <cp:version/>
  <cp:contentType/>
  <cp:contentStatus/>
</cp:coreProperties>
</file>