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<sst xmlns="http://schemas.openxmlformats.org/spreadsheetml/2006/main" count="81" uniqueCount="80">
  <si>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</si>
  <si>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</si>
  <si>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</si>
  <si>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</si>
  <si>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</si>
  <si>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</si>
  <si>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</si>
  <si>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</si>
  <si>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</si>
  <si>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</si>
  <si>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</si>
  <si>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</si>
  <si>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</si>
  <si>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</si>
  <si>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</si>
  <si>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</si>
  <si>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</si>
  <si>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</si>
  <si>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</si>
  <si>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</si>
  <si>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</si>
  <si>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</si>
  <si>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</si>
  <si>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</si>
  <si>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</si>
  <si>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</si>
  <si>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</si>
  <si>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</si>
  <si>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</si>
  <si>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</si>
  <si>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</si>
  <si>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</si>
  <si>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</si>
  <si>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</si>
  <si>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</si>
  <si>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</si>
  <si>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</si>
  <si>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</si>
  <si>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</si>
  <si>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</si>
  <si>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</si>
  <si>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</si>
  <si>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</si>
  <si>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</si>
  <si>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</si>
  <si>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</si>
  <si>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</si>
  <si>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</si>
  <si>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</si>
  <si>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</si>
  <si>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</si>
  <si>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</si>
  <si>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</si>
  <si>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</si>
  <si>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</si>
  <si>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</si>
  <si>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</si>
  <si>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</si>
  <si>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</si>
  <si>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</si>
  <si>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</si>
  <si>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</si>
  <si>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</si>
  <si>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</si>
  <si>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</si>
  <si>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</si>
  <si>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</si>
  <si>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</si>
  <si>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</si>
  <si>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</si>
  <si>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</si>
  <si>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</si>
  <si>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</si>
  <si>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18/05/22 - VENCIMENTO 25/05/22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</si>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</sst>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86835</v>
      </c>
      <c r="C7" s="10">
        <f>C8+C11</f>
        <v>102609</v>
      </c>
      <c r="D7" s="10">
        <f aca="true" t="shared" si="0" ref="D7:K7">D8+D11</f>
        <v>302593</v>
      </c>
      <c r="E7" s="10">
        <f t="shared" si="0"/>
        <v>238686</v>
      </c>
      <c r="F7" s="10">
        <f t="shared" si="0"/>
        <v>256813</v>
      </c>
      <c r="G7" s="10">
        <f t="shared" si="0"/>
        <v>140133</v>
      </c>
      <c r="H7" s="10">
        <f t="shared" si="0"/>
        <v>73736</v>
      </c>
      <c r="I7" s="10">
        <f t="shared" si="0"/>
        <v>111115</v>
      </c>
      <c r="J7" s="10">
        <f t="shared" si="0"/>
        <v>118902</v>
      </c>
      <c r="K7" s="10">
        <f t="shared" si="0"/>
        <v>207515</v>
      </c>
      <c r="L7" s="10">
        <f>SUM(B7:K7)</f>
        <v>1638937</v>
      </c>
      <c r="M7" s="11"/>
    </row>
    <row r="8" spans="1:13" ht="17.25" customHeight="1">
      <c r="A8" s="12" t="s">
        <v>18</v>
      </c>
      <c r="B8" s="13">
        <f>B9+B10</f>
        <v>5959</v>
      </c>
      <c r="C8" s="13">
        <f aca="true" t="shared" si="1" ref="C8:K8">C9+C10</f>
        <v>5979</v>
      </c>
      <c r="D8" s="13">
        <f t="shared" si="1"/>
        <v>18709</v>
      </c>
      <c r="E8" s="13">
        <f t="shared" si="1"/>
        <v>12827</v>
      </c>
      <c r="F8" s="13">
        <f t="shared" si="1"/>
        <v>12436</v>
      </c>
      <c r="G8" s="13">
        <f t="shared" si="1"/>
        <v>9534</v>
      </c>
      <c r="H8" s="13">
        <f t="shared" si="1"/>
        <v>4439</v>
      </c>
      <c r="I8" s="13">
        <f t="shared" si="1"/>
        <v>5137</v>
      </c>
      <c r="J8" s="13">
        <f t="shared" si="1"/>
        <v>7542</v>
      </c>
      <c r="K8" s="13">
        <f t="shared" si="1"/>
        <v>11451</v>
      </c>
      <c r="L8" s="13">
        <f>SUM(B8:K8)</f>
        <v>94013</v>
      </c>
      <c r="M8"/>
    </row>
    <row r="9" spans="1:13" ht="17.25" customHeight="1">
      <c r="A9" s="14" t="s">
        <v>19</v>
      </c>
      <c r="B9" s="15">
        <v>5959</v>
      </c>
      <c r="C9" s="15">
        <v>5979</v>
      </c>
      <c r="D9" s="15">
        <v>18709</v>
      </c>
      <c r="E9" s="15">
        <v>12827</v>
      </c>
      <c r="F9" s="15">
        <v>12436</v>
      </c>
      <c r="G9" s="15">
        <v>9534</v>
      </c>
      <c r="H9" s="15">
        <v>4398</v>
      </c>
      <c r="I9" s="15">
        <v>5137</v>
      </c>
      <c r="J9" s="15">
        <v>7542</v>
      </c>
      <c r="K9" s="15">
        <v>11451</v>
      </c>
      <c r="L9" s="13">
        <f>SUM(B9:K9)</f>
        <v>93972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41</v>
      </c>
      <c r="I10" s="15">
        <v>0</v>
      </c>
      <c r="J10" s="15">
        <v>0</v>
      </c>
      <c r="K10" s="15">
        <v>0</v>
      </c>
      <c r="L10" s="13">
        <f>SUM(B10:K10)</f>
        <v>41</v>
      </c>
      <c r="M10"/>
    </row>
    <row r="11" spans="1:13" ht="17.25" customHeight="1">
      <c r="A11" s="12" t="s">
        <v>21</v>
      </c>
      <c r="B11" s="15">
        <v>80876</v>
      </c>
      <c r="C11" s="15">
        <v>96630</v>
      </c>
      <c r="D11" s="15">
        <v>283884</v>
      </c>
      <c r="E11" s="15">
        <v>225859</v>
      </c>
      <c r="F11" s="15">
        <v>244377</v>
      </c>
      <c r="G11" s="15">
        <v>130599</v>
      </c>
      <c r="H11" s="15">
        <v>69297</v>
      </c>
      <c r="I11" s="15">
        <v>105978</v>
      </c>
      <c r="J11" s="15">
        <v>111360</v>
      </c>
      <c r="K11" s="15">
        <v>196064</v>
      </c>
      <c r="L11" s="13">
        <f>SUM(B11:K11)</f>
        <v>1544924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1.281985420751757</v>
      </c>
      <c r="C16" s="22">
        <v>1.241237797004666</v>
      </c>
      <c r="D16" s="22">
        <v>1.110043813585985</v>
      </c>
      <c r="E16" s="22">
        <v>1.14817055594127</v>
      </c>
      <c r="F16" s="22">
        <v>1.264118926297761</v>
      </c>
      <c r="G16" s="22">
        <v>1.265322199281496</v>
      </c>
      <c r="H16" s="22">
        <v>1.181841047878739</v>
      </c>
      <c r="I16" s="22">
        <v>1.2453705117023</v>
      </c>
      <c r="J16" s="22">
        <v>1.334114540895261</v>
      </c>
      <c r="K16" s="22">
        <v>1.147217833968591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732485.64</v>
      </c>
      <c r="C18" s="25">
        <f aca="true" t="shared" si="2" ref="C18:K18">SUM(C19:C26)</f>
        <v>474875.00999999995</v>
      </c>
      <c r="D18" s="25">
        <f t="shared" si="2"/>
        <v>1500541.3900000001</v>
      </c>
      <c r="E18" s="25">
        <f t="shared" si="2"/>
        <v>1233710.9500000004</v>
      </c>
      <c r="F18" s="25">
        <f t="shared" si="2"/>
        <v>1303801.98</v>
      </c>
      <c r="G18" s="25">
        <f t="shared" si="2"/>
        <v>783511.5599999999</v>
      </c>
      <c r="H18" s="25">
        <f t="shared" si="2"/>
        <v>425555.42</v>
      </c>
      <c r="I18" s="25">
        <f t="shared" si="2"/>
        <v>551682.28</v>
      </c>
      <c r="J18" s="25">
        <f t="shared" si="2"/>
        <v>684280.2499999998</v>
      </c>
      <c r="K18" s="25">
        <f t="shared" si="2"/>
        <v>838158.3799999999</v>
      </c>
      <c r="L18" s="25">
        <f>SUM(B18:K18)</f>
        <v>8528602.86</v>
      </c>
      <c r="M18"/>
    </row>
    <row r="19" spans="1:13" ht="17.25" customHeight="1">
      <c r="A19" s="26" t="s">
        <v>24</v>
      </c>
      <c r="B19" s="60">
        <f>ROUND((B13+B14)*B7,2)</f>
        <v>567579.61</v>
      </c>
      <c r="C19" s="60">
        <f aca="true" t="shared" si="3" ref="C19:K19">ROUND((C13+C14)*C7,2)</f>
        <v>374297.11</v>
      </c>
      <c r="D19" s="60">
        <f t="shared" si="3"/>
        <v>1313737.77</v>
      </c>
      <c r="E19" s="60">
        <f t="shared" si="3"/>
        <v>1049693.29</v>
      </c>
      <c r="F19" s="60">
        <f t="shared" si="3"/>
        <v>997898.27</v>
      </c>
      <c r="G19" s="60">
        <f t="shared" si="3"/>
        <v>598732.26</v>
      </c>
      <c r="H19" s="60">
        <f t="shared" si="3"/>
        <v>347031.11</v>
      </c>
      <c r="I19" s="60">
        <f t="shared" si="3"/>
        <v>433581.84</v>
      </c>
      <c r="J19" s="60">
        <f t="shared" si="3"/>
        <v>499685.66</v>
      </c>
      <c r="K19" s="60">
        <f t="shared" si="3"/>
        <v>712149.98</v>
      </c>
      <c r="L19" s="33">
        <f>SUM(B19:K19)</f>
        <v>6894386.9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160049.18</v>
      </c>
      <c r="C20" s="33">
        <f t="shared" si="4"/>
        <v>90294.61</v>
      </c>
      <c r="D20" s="33">
        <f t="shared" si="4"/>
        <v>144568.71</v>
      </c>
      <c r="E20" s="33">
        <f t="shared" si="4"/>
        <v>155533.64</v>
      </c>
      <c r="F20" s="33">
        <f t="shared" si="4"/>
        <v>263563.82</v>
      </c>
      <c r="G20" s="33">
        <f t="shared" si="4"/>
        <v>158856.96</v>
      </c>
      <c r="H20" s="33">
        <f t="shared" si="4"/>
        <v>63104.5</v>
      </c>
      <c r="I20" s="33">
        <f t="shared" si="4"/>
        <v>106388.2</v>
      </c>
      <c r="J20" s="33">
        <f t="shared" si="4"/>
        <v>166952.24</v>
      </c>
      <c r="K20" s="33">
        <f t="shared" si="4"/>
        <v>104841.18</v>
      </c>
      <c r="L20" s="33">
        <f aca="true" t="shared" si="5" ref="L19:L26">SUM(B20:K20)</f>
        <v>1414153.0399999998</v>
      </c>
      <c r="M20"/>
    </row>
    <row r="21" spans="1:13" ht="17.25" customHeight="1">
      <c r="A21" s="27" t="s">
        <v>26</v>
      </c>
      <c r="B21" s="33">
        <v>2414.81</v>
      </c>
      <c r="C21" s="33">
        <v>8139.87</v>
      </c>
      <c r="D21" s="33">
        <v>37125.94</v>
      </c>
      <c r="E21" s="33">
        <v>23816.1</v>
      </c>
      <c r="F21" s="33">
        <v>39026.45</v>
      </c>
      <c r="G21" s="33">
        <v>24862.45</v>
      </c>
      <c r="H21" s="33">
        <v>13351.28</v>
      </c>
      <c r="I21" s="33">
        <v>9461.16</v>
      </c>
      <c r="J21" s="33">
        <v>13742.58</v>
      </c>
      <c r="K21" s="33">
        <v>17006.49</v>
      </c>
      <c r="L21" s="33">
        <f t="shared" si="5"/>
        <v>188947.12999999998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561.59</v>
      </c>
      <c r="C24" s="33">
        <v>364.34</v>
      </c>
      <c r="D24" s="33">
        <v>1151.03</v>
      </c>
      <c r="E24" s="33">
        <v>946.82</v>
      </c>
      <c r="F24" s="33">
        <v>1000.19</v>
      </c>
      <c r="G24" s="33">
        <v>601.04</v>
      </c>
      <c r="H24" s="33">
        <v>327.21</v>
      </c>
      <c r="I24" s="33">
        <v>422.35</v>
      </c>
      <c r="J24" s="33">
        <v>524.46</v>
      </c>
      <c r="K24" s="33">
        <v>642.81</v>
      </c>
      <c r="L24" s="33">
        <f t="shared" si="5"/>
        <v>6541.84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290.87</v>
      </c>
      <c r="K25" s="33">
        <v>387.96</v>
      </c>
      <c r="L25" s="33">
        <f t="shared" si="5"/>
        <v>3694.8699999999994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-120421.78</v>
      </c>
      <c r="C29" s="33">
        <f t="shared" si="6"/>
        <v>-28333.55</v>
      </c>
      <c r="D29" s="33">
        <f t="shared" si="6"/>
        <v>-88720.07</v>
      </c>
      <c r="E29" s="33">
        <f t="shared" si="6"/>
        <v>-1056619.52</v>
      </c>
      <c r="F29" s="33">
        <f t="shared" si="6"/>
        <v>-60280.1</v>
      </c>
      <c r="G29" s="33">
        <f t="shared" si="6"/>
        <v>-45291.78</v>
      </c>
      <c r="H29" s="33">
        <f t="shared" si="6"/>
        <v>-29619.230000000003</v>
      </c>
      <c r="I29" s="33">
        <f t="shared" si="6"/>
        <v>-36058.28</v>
      </c>
      <c r="J29" s="33">
        <f t="shared" si="6"/>
        <v>-36101.14</v>
      </c>
      <c r="K29" s="33">
        <f t="shared" si="6"/>
        <v>-53958.85</v>
      </c>
      <c r="L29" s="33">
        <f aca="true" t="shared" si="7" ref="L29:L36">SUM(B29:K29)</f>
        <v>-1555404.3</v>
      </c>
      <c r="M29"/>
    </row>
    <row r="30" spans="1:13" ht="18.75" customHeight="1">
      <c r="A30" s="27" t="s">
        <v>30</v>
      </c>
      <c r="B30" s="33">
        <f>B31+B32+B33+B34</f>
        <v>-26219.6</v>
      </c>
      <c r="C30" s="33">
        <f aca="true" t="shared" si="8" ref="C30:K30">C31+C32+C33+C34</f>
        <v>-26307.6</v>
      </c>
      <c r="D30" s="33">
        <f t="shared" si="8"/>
        <v>-82319.6</v>
      </c>
      <c r="E30" s="33">
        <f t="shared" si="8"/>
        <v>-56438.8</v>
      </c>
      <c r="F30" s="33">
        <f t="shared" si="8"/>
        <v>-54718.4</v>
      </c>
      <c r="G30" s="33">
        <f t="shared" si="8"/>
        <v>-41949.6</v>
      </c>
      <c r="H30" s="33">
        <f t="shared" si="8"/>
        <v>-19351.2</v>
      </c>
      <c r="I30" s="33">
        <f t="shared" si="8"/>
        <v>-33709.72</v>
      </c>
      <c r="J30" s="33">
        <f t="shared" si="8"/>
        <v>-33184.8</v>
      </c>
      <c r="K30" s="33">
        <f t="shared" si="8"/>
        <v>-50384.4</v>
      </c>
      <c r="L30" s="33">
        <f t="shared" si="7"/>
        <v>-424583.72000000003</v>
      </c>
      <c r="M30"/>
    </row>
    <row r="31" spans="1:13" s="36" customFormat="1" ht="18.75" customHeight="1">
      <c r="A31" s="34" t="s">
        <v>55</v>
      </c>
      <c r="B31" s="33">
        <f>-ROUND((B9)*$E$3,2)</f>
        <v>-26219.6</v>
      </c>
      <c r="C31" s="33">
        <f aca="true" t="shared" si="9" ref="C31:K31">-ROUND((C9)*$E$3,2)</f>
        <v>-26307.6</v>
      </c>
      <c r="D31" s="33">
        <f t="shared" si="9"/>
        <v>-82319.6</v>
      </c>
      <c r="E31" s="33">
        <f t="shared" si="9"/>
        <v>-56438.8</v>
      </c>
      <c r="F31" s="33">
        <f t="shared" si="9"/>
        <v>-54718.4</v>
      </c>
      <c r="G31" s="33">
        <f t="shared" si="9"/>
        <v>-41949.6</v>
      </c>
      <c r="H31" s="33">
        <f t="shared" si="9"/>
        <v>-19351.2</v>
      </c>
      <c r="I31" s="33">
        <f t="shared" si="9"/>
        <v>-22602.8</v>
      </c>
      <c r="J31" s="33">
        <f t="shared" si="9"/>
        <v>-33184.8</v>
      </c>
      <c r="K31" s="33">
        <f t="shared" si="9"/>
        <v>-50384.4</v>
      </c>
      <c r="L31" s="33">
        <f t="shared" si="7"/>
        <v>-413476.8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-11106.92</v>
      </c>
      <c r="J34" s="17">
        <v>0</v>
      </c>
      <c r="K34" s="17">
        <v>0</v>
      </c>
      <c r="L34" s="33">
        <f t="shared" si="7"/>
        <v>-11106.92</v>
      </c>
      <c r="M34"/>
    </row>
    <row r="35" spans="1:13" s="36" customFormat="1" ht="18.75" customHeight="1">
      <c r="A35" s="27" t="s">
        <v>34</v>
      </c>
      <c r="B35" s="38">
        <f>SUM(B36:B47)</f>
        <v>-94202.18000000001</v>
      </c>
      <c r="C35" s="38">
        <f aca="true" t="shared" si="10" ref="C35:K35">SUM(C36:C47)</f>
        <v>-2025.95</v>
      </c>
      <c r="D35" s="38">
        <f t="shared" si="10"/>
        <v>-6400.47</v>
      </c>
      <c r="E35" s="38">
        <f t="shared" si="10"/>
        <v>-1000180.72</v>
      </c>
      <c r="F35" s="38">
        <f t="shared" si="10"/>
        <v>-5561.7</v>
      </c>
      <c r="G35" s="38">
        <f t="shared" si="10"/>
        <v>-3342.18</v>
      </c>
      <c r="H35" s="38">
        <f t="shared" si="10"/>
        <v>-10268.03</v>
      </c>
      <c r="I35" s="38">
        <f t="shared" si="10"/>
        <v>-2348.56</v>
      </c>
      <c r="J35" s="38">
        <f t="shared" si="10"/>
        <v>-2916.34</v>
      </c>
      <c r="K35" s="38">
        <f t="shared" si="10"/>
        <v>-3574.45</v>
      </c>
      <c r="L35" s="33">
        <f t="shared" si="7"/>
        <v>-1130820.58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1021500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-3122.81</v>
      </c>
      <c r="C46" s="17">
        <v>-2025.95</v>
      </c>
      <c r="D46" s="17">
        <v>-6400.47</v>
      </c>
      <c r="E46" s="17">
        <v>-5264.9</v>
      </c>
      <c r="F46" s="17">
        <v>-5561.7</v>
      </c>
      <c r="G46" s="17">
        <v>-3342.18</v>
      </c>
      <c r="H46" s="17">
        <v>-1819.49</v>
      </c>
      <c r="I46" s="17">
        <v>-2348.56</v>
      </c>
      <c r="J46" s="17">
        <v>-2916.34</v>
      </c>
      <c r="K46" s="17">
        <v>-3574.45</v>
      </c>
      <c r="L46" s="30">
        <f t="shared" si="11"/>
        <v>-36376.85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612063.86</v>
      </c>
      <c r="C50" s="41">
        <f>IF(C18+C29+C42+C51&lt;0,0,C18+C29+C51)</f>
        <v>446541.45999999996</v>
      </c>
      <c r="D50" s="41">
        <f>IF(D18+D29+D42+D51&lt;0,0,D18+D29+D51)</f>
        <v>1411821.32</v>
      </c>
      <c r="E50" s="41">
        <f>IF(E18+E29+E42+E51&lt;0,0,E18+E29+E51)</f>
        <v>177091.4300000004</v>
      </c>
      <c r="F50" s="41">
        <f>IF(F18+F29+F42+F51&lt;0,0,F18+F29+F51)</f>
        <v>1243521.88</v>
      </c>
      <c r="G50" s="41">
        <f>IF(G18+G29+G42+G51&lt;0,0,G18+G29+G51)</f>
        <v>738219.7799999999</v>
      </c>
      <c r="H50" s="41">
        <f>IF(H18+H29+H42+H51&lt;0,0,H18+H29+H51)</f>
        <v>395936.19</v>
      </c>
      <c r="I50" s="41">
        <f>IF(I18+I29+I42+I51&lt;0,0,I18+I29+I51)</f>
        <v>515624</v>
      </c>
      <c r="J50" s="41">
        <f>IF(J18+J29+J42+J51&lt;0,0,J18+J29+J51)</f>
        <v>648179.1099999998</v>
      </c>
      <c r="K50" s="41">
        <f>IF(K18+K29+K42+K51&lt;0,0,K18+K29+K51)</f>
        <v>784199.5299999999</v>
      </c>
      <c r="L50" s="42">
        <f>SUM(B50:K50)</f>
        <v>6973198.5600000005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612063.86</v>
      </c>
      <c r="C56" s="41">
        <f aca="true" t="shared" si="12" ref="C56:J56">SUM(C57:C68)</f>
        <v>446541.46</v>
      </c>
      <c r="D56" s="41">
        <f t="shared" si="12"/>
        <v>1411821.32</v>
      </c>
      <c r="E56" s="41">
        <f t="shared" si="12"/>
        <v>177091.43</v>
      </c>
      <c r="F56" s="41">
        <f t="shared" si="12"/>
        <v>1243521.89</v>
      </c>
      <c r="G56" s="41">
        <f t="shared" si="12"/>
        <v>738219.78</v>
      </c>
      <c r="H56" s="41">
        <f t="shared" si="12"/>
        <v>395936.19</v>
      </c>
      <c r="I56" s="41">
        <f>SUM(I57:I71)</f>
        <v>515624</v>
      </c>
      <c r="J56" s="41">
        <f t="shared" si="12"/>
        <v>648179.11</v>
      </c>
      <c r="K56" s="41">
        <f>SUM(K57:K70)</f>
        <v>784199.53</v>
      </c>
      <c r="L56" s="46">
        <f>SUM(B56:K56)</f>
        <v>6973198.570000001</v>
      </c>
      <c r="M56" s="40"/>
    </row>
    <row r="57" spans="1:13" ht="18.75" customHeight="1">
      <c r="A57" s="47" t="s">
        <v>48</v>
      </c>
      <c r="B57" s="48">
        <v>612063.86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612063.86</v>
      </c>
      <c r="M57" s="40"/>
    </row>
    <row r="58" spans="1:12" ht="18.75" customHeight="1">
      <c r="A58" s="47" t="s">
        <v>58</v>
      </c>
      <c r="B58" s="17">
        <v>0</v>
      </c>
      <c r="C58" s="48">
        <v>390232.58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390232.58</v>
      </c>
    </row>
    <row r="59" spans="1:12" ht="18.75" customHeight="1">
      <c r="A59" s="47" t="s">
        <v>59</v>
      </c>
      <c r="B59" s="17">
        <v>0</v>
      </c>
      <c r="C59" s="48">
        <v>56308.88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56308.88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1411821.32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1411821.32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177091.43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177091.43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1243521.89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1243521.89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738219.78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738219.78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395936.19</v>
      </c>
      <c r="I64" s="17">
        <v>0</v>
      </c>
      <c r="J64" s="17">
        <v>0</v>
      </c>
      <c r="K64" s="17">
        <v>0</v>
      </c>
      <c r="L64" s="46">
        <f t="shared" si="13"/>
        <v>395936.19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648179.11</v>
      </c>
      <c r="K66" s="17">
        <v>0</v>
      </c>
      <c r="L66" s="46">
        <f t="shared" si="13"/>
        <v>648179.11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447699.51</v>
      </c>
      <c r="L67" s="46">
        <f t="shared" si="13"/>
        <v>447699.51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336500.02</v>
      </c>
      <c r="L68" s="46">
        <f t="shared" si="13"/>
        <v>336500.02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515624</v>
      </c>
      <c r="J71" s="52">
        <v>0</v>
      </c>
      <c r="K71" s="52">
        <v>0</v>
      </c>
      <c r="L71" s="51">
        <f>SUM(B71:K71)</f>
        <v>515624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2022-05-24T17:55:44Z</dcterms:modified>
  <cp:category/>
  <cp:version/>
  <cp:contentType/>
  <cp:contentStatus/>
</cp:coreProperties>
</file>