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<sst xmlns="http://schemas.openxmlformats.org/spreadsheetml/2006/main" count="82" uniqueCount="81">
  <si>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</si>
  <si>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</si>
  <si>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</si>
  <si>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</si>
  <si>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</si>
  <si>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</si>
  <si>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</si>
  <si>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</si>
  <si>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</si>
  <si>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</si>
  <si>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</si>
  <si>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</si>
  <si>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</si>
  <si>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</si>
  <si>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</si>
  <si>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</si>
  <si>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</si>
  <si>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</si>
  <si>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</si>
  <si>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</si>
  <si>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</si>
  <si>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</si>
  <si>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</si>
  <si>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</si>
  <si>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</si>
  <si>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</si>
  <si>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</si>
  <si>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</si>
  <si>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</si>
  <si>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</si>
  <si>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</si>
  <si>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</si>
  <si>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</si>
  <si>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</si>
  <si>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</si>
  <si>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</si>
  <si>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</si>
  <si>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</si>
  <si>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</si>
  <si>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</si>
  <si>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</si>
  <si>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</si>
  <si>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</si>
  <si>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</si>
  <si>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</si>
  <si>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</si>
  <si>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</si>
  <si>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</si>
  <si>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</si>
  <si>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</si>
  <si>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</si>
  <si>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</si>
  <si>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</si>
  <si>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</si>
  <si>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</si>
  <si>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</si>
  <si>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</si>
  <si>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</si>
  <si>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</si>
  <si>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</si>
  <si>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</si>
  <si>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</si>
  <si>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</si>
  <si>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</si>
  <si>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</si>
  <si>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</si>
  <si>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</si>
  <si>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</si>
  <si>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</si>
  <si>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</si>
  <si>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</si>
  <si>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</si>
  <si>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19/05/22 - VENCIMENTO 26/05/22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</si>
  <si>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</si>
  <si>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</si>
  <si>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</si>
  <si>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</si>
  <si>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</si>
  <si>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</si>
  <si>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</si>
  <si>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Revisões de abril: passageiros (15.058 pass.), fator de transição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</si>
</sst>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86653</v>
      </c>
      <c r="C7" s="10">
        <f>C8+C11</f>
        <v>102957</v>
      </c>
      <c r="D7" s="10">
        <f aca="true" t="shared" si="0" ref="D7:K7">D8+D11</f>
        <v>302130</v>
      </c>
      <c r="E7" s="10">
        <f t="shared" si="0"/>
        <v>240960</v>
      </c>
      <c r="F7" s="10">
        <f t="shared" si="0"/>
        <v>256999</v>
      </c>
      <c r="G7" s="10">
        <f t="shared" si="0"/>
        <v>142143</v>
      </c>
      <c r="H7" s="10">
        <f t="shared" si="0"/>
        <v>75722</v>
      </c>
      <c r="I7" s="10">
        <f t="shared" si="0"/>
        <v>112238</v>
      </c>
      <c r="J7" s="10">
        <f t="shared" si="0"/>
        <v>119720</v>
      </c>
      <c r="K7" s="10">
        <f t="shared" si="0"/>
        <v>210194</v>
      </c>
      <c r="L7" s="10">
        <f>SUM(B7:K7)</f>
        <v>1649716</v>
      </c>
      <c r="M7" s="11"/>
    </row>
    <row r="8" spans="1:13" ht="17.25" customHeight="1">
      <c r="A8" s="12" t="s">
        <v>18</v>
      </c>
      <c r="B8" s="13">
        <f>B9+B10</f>
        <v>6041</v>
      </c>
      <c r="C8" s="13">
        <f aca="true" t="shared" si="1" ref="C8:K8">C9+C10</f>
        <v>6045</v>
      </c>
      <c r="D8" s="13">
        <f t="shared" si="1"/>
        <v>18928</v>
      </c>
      <c r="E8" s="13">
        <f t="shared" si="1"/>
        <v>12997</v>
      </c>
      <c r="F8" s="13">
        <f t="shared" si="1"/>
        <v>12640</v>
      </c>
      <c r="G8" s="13">
        <f t="shared" si="1"/>
        <v>9751</v>
      </c>
      <c r="H8" s="13">
        <f t="shared" si="1"/>
        <v>4647</v>
      </c>
      <c r="I8" s="13">
        <f t="shared" si="1"/>
        <v>5233</v>
      </c>
      <c r="J8" s="13">
        <f t="shared" si="1"/>
        <v>7652</v>
      </c>
      <c r="K8" s="13">
        <f t="shared" si="1"/>
        <v>11669</v>
      </c>
      <c r="L8" s="13">
        <f>SUM(B8:K8)</f>
        <v>95603</v>
      </c>
      <c r="M8"/>
    </row>
    <row r="9" spans="1:13" ht="17.25" customHeight="1">
      <c r="A9" s="14" t="s">
        <v>19</v>
      </c>
      <c r="B9" s="15">
        <v>6041</v>
      </c>
      <c r="C9" s="15">
        <v>6045</v>
      </c>
      <c r="D9" s="15">
        <v>18928</v>
      </c>
      <c r="E9" s="15">
        <v>12997</v>
      </c>
      <c r="F9" s="15">
        <v>12640</v>
      </c>
      <c r="G9" s="15">
        <v>9751</v>
      </c>
      <c r="H9" s="15">
        <v>4605</v>
      </c>
      <c r="I9" s="15">
        <v>5233</v>
      </c>
      <c r="J9" s="15">
        <v>7652</v>
      </c>
      <c r="K9" s="15">
        <v>11669</v>
      </c>
      <c r="L9" s="13">
        <f>SUM(B9:K9)</f>
        <v>95561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>SUM(B10:K10)</f>
        <v>42</v>
      </c>
      <c r="M10"/>
    </row>
    <row r="11" spans="1:13" ht="17.25" customHeight="1">
      <c r="A11" s="12" t="s">
        <v>21</v>
      </c>
      <c r="B11" s="15">
        <v>80612</v>
      </c>
      <c r="C11" s="15">
        <v>96912</v>
      </c>
      <c r="D11" s="15">
        <v>283202</v>
      </c>
      <c r="E11" s="15">
        <v>227963</v>
      </c>
      <c r="F11" s="15">
        <v>244359</v>
      </c>
      <c r="G11" s="15">
        <v>132392</v>
      </c>
      <c r="H11" s="15">
        <v>71075</v>
      </c>
      <c r="I11" s="15">
        <v>107005</v>
      </c>
      <c r="J11" s="15">
        <v>112068</v>
      </c>
      <c r="K11" s="15">
        <v>198525</v>
      </c>
      <c r="L11" s="13">
        <f>SUM(B11:K11)</f>
        <v>1554113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1.287221719649867</v>
      </c>
      <c r="C16" s="22">
        <v>1.237166668267302</v>
      </c>
      <c r="D16" s="22">
        <v>1.111989313421847</v>
      </c>
      <c r="E16" s="22">
        <v>1.13829706109213</v>
      </c>
      <c r="F16" s="22">
        <v>1.264569233025058</v>
      </c>
      <c r="G16" s="22">
        <v>1.251937585896139</v>
      </c>
      <c r="H16" s="22">
        <v>1.155165197072939</v>
      </c>
      <c r="I16" s="22">
        <v>1.23914706868518</v>
      </c>
      <c r="J16" s="22">
        <v>1.325122219253939</v>
      </c>
      <c r="K16" s="22">
        <v>1.141321911882733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733951.5499999999</v>
      </c>
      <c r="C18" s="25">
        <f aca="true" t="shared" si="2" ref="C18:K18">SUM(C19:C26)</f>
        <v>474824.79999999993</v>
      </c>
      <c r="D18" s="25">
        <f t="shared" si="2"/>
        <v>1500791.6000000003</v>
      </c>
      <c r="E18" s="25">
        <f t="shared" si="2"/>
        <v>1234825.04</v>
      </c>
      <c r="F18" s="25">
        <f t="shared" si="2"/>
        <v>1305134.1400000001</v>
      </c>
      <c r="G18" s="25">
        <f t="shared" si="2"/>
        <v>786462.6400000001</v>
      </c>
      <c r="H18" s="25">
        <f t="shared" si="2"/>
        <v>427689.62999999995</v>
      </c>
      <c r="I18" s="25">
        <f t="shared" si="2"/>
        <v>554222.4400000001</v>
      </c>
      <c r="J18" s="25">
        <f t="shared" si="2"/>
        <v>684293.7899999999</v>
      </c>
      <c r="K18" s="25">
        <f t="shared" si="2"/>
        <v>844381.3499999999</v>
      </c>
      <c r="L18" s="25">
        <f>SUM(B18:K18)</f>
        <v>8546576.980000002</v>
      </c>
      <c r="M18"/>
    </row>
    <row r="19" spans="1:13" ht="17.25" customHeight="1">
      <c r="A19" s="26" t="s">
        <v>24</v>
      </c>
      <c r="B19" s="61">
        <f>ROUND((B13+B14)*B7,2)</f>
        <v>566390</v>
      </c>
      <c r="C19" s="61">
        <f aca="true" t="shared" si="3" ref="C19:K19">ROUND((C13+C14)*C7,2)</f>
        <v>375566.54</v>
      </c>
      <c r="D19" s="61">
        <f t="shared" si="3"/>
        <v>1311727.61</v>
      </c>
      <c r="E19" s="61">
        <f t="shared" si="3"/>
        <v>1059693.89</v>
      </c>
      <c r="F19" s="61">
        <f t="shared" si="3"/>
        <v>998621.01</v>
      </c>
      <c r="G19" s="61">
        <f t="shared" si="3"/>
        <v>607320.18</v>
      </c>
      <c r="H19" s="61">
        <f t="shared" si="3"/>
        <v>356378.02</v>
      </c>
      <c r="I19" s="61">
        <f t="shared" si="3"/>
        <v>437963.9</v>
      </c>
      <c r="J19" s="61">
        <f t="shared" si="3"/>
        <v>503123.3</v>
      </c>
      <c r="K19" s="61">
        <f t="shared" si="3"/>
        <v>721343.77</v>
      </c>
      <c r="L19" s="33">
        <f>SUM(B19:K19)</f>
        <v>6938128.220000001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162679.51</v>
      </c>
      <c r="C20" s="33">
        <f t="shared" si="4"/>
        <v>89071.87</v>
      </c>
      <c r="D20" s="33">
        <f t="shared" si="4"/>
        <v>146899.47</v>
      </c>
      <c r="E20" s="33">
        <f t="shared" si="4"/>
        <v>146552.55</v>
      </c>
      <c r="F20" s="33">
        <f t="shared" si="4"/>
        <v>264204.39</v>
      </c>
      <c r="G20" s="33">
        <f t="shared" si="4"/>
        <v>153006.78</v>
      </c>
      <c r="H20" s="33">
        <f t="shared" si="4"/>
        <v>55297.47</v>
      </c>
      <c r="I20" s="33">
        <f t="shared" si="4"/>
        <v>104737.78</v>
      </c>
      <c r="J20" s="33">
        <f t="shared" si="4"/>
        <v>163576.56</v>
      </c>
      <c r="K20" s="33">
        <f t="shared" si="4"/>
        <v>101941.68</v>
      </c>
      <c r="L20" s="33">
        <f aca="true" t="shared" si="5" ref="L20:L26">SUM(B20:K20)</f>
        <v>1387968.0599999998</v>
      </c>
      <c r="M20"/>
    </row>
    <row r="21" spans="1:13" ht="17.25" customHeight="1">
      <c r="A21" s="27" t="s">
        <v>26</v>
      </c>
      <c r="B21" s="33">
        <v>2440</v>
      </c>
      <c r="C21" s="33">
        <v>8042.97</v>
      </c>
      <c r="D21" s="33">
        <v>37057.87</v>
      </c>
      <c r="E21" s="33">
        <v>23913</v>
      </c>
      <c r="F21" s="33">
        <v>38997.62</v>
      </c>
      <c r="G21" s="33">
        <v>25075.79</v>
      </c>
      <c r="H21" s="33">
        <v>13945.61</v>
      </c>
      <c r="I21" s="33">
        <v>9267.35</v>
      </c>
      <c r="J21" s="33">
        <v>13694.13</v>
      </c>
      <c r="K21" s="33">
        <v>16932.84</v>
      </c>
      <c r="L21" s="33">
        <f t="shared" si="5"/>
        <v>189367.18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561.59</v>
      </c>
      <c r="C24" s="33">
        <v>364.34</v>
      </c>
      <c r="D24" s="33">
        <v>1148.71</v>
      </c>
      <c r="E24" s="33">
        <v>944.5</v>
      </c>
      <c r="F24" s="33">
        <v>997.87</v>
      </c>
      <c r="G24" s="33">
        <v>601.04</v>
      </c>
      <c r="H24" s="33">
        <v>327.21</v>
      </c>
      <c r="I24" s="33">
        <v>424.68</v>
      </c>
      <c r="J24" s="33">
        <v>524.46</v>
      </c>
      <c r="K24" s="33">
        <v>645.14</v>
      </c>
      <c r="L24" s="33">
        <f t="shared" si="5"/>
        <v>6539.540000000001</v>
      </c>
      <c r="M24"/>
    </row>
    <row r="25" spans="1:13" ht="17.25" customHeight="1">
      <c r="A25" s="27" t="s">
        <v>76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290.9</v>
      </c>
      <c r="K25" s="33">
        <v>387.96</v>
      </c>
      <c r="L25" s="33">
        <f t="shared" si="5"/>
        <v>3694.8999999999996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-115474.45000000001</v>
      </c>
      <c r="C29" s="33">
        <f t="shared" si="6"/>
        <v>-26124.600000000002</v>
      </c>
      <c r="D29" s="33">
        <f t="shared" si="6"/>
        <v>-88165.5</v>
      </c>
      <c r="E29" s="33">
        <f t="shared" si="6"/>
        <v>-134216.48999999993</v>
      </c>
      <c r="F29" s="33">
        <f t="shared" si="6"/>
        <v>-40942.36</v>
      </c>
      <c r="G29" s="33">
        <f t="shared" si="6"/>
        <v>-46529.240000000005</v>
      </c>
      <c r="H29" s="33">
        <f t="shared" si="6"/>
        <v>-29762.32</v>
      </c>
      <c r="I29" s="33">
        <f t="shared" si="6"/>
        <v>352679.79</v>
      </c>
      <c r="J29" s="33">
        <f t="shared" si="6"/>
        <v>-32816.03</v>
      </c>
      <c r="K29" s="33">
        <f t="shared" si="6"/>
        <v>-50315.71</v>
      </c>
      <c r="L29" s="33">
        <f aca="true" t="shared" si="7" ref="L29:L36">SUM(B29:K29)</f>
        <v>-211666.90999999992</v>
      </c>
      <c r="M29"/>
    </row>
    <row r="30" spans="1:13" ht="18.75" customHeight="1">
      <c r="A30" s="27" t="s">
        <v>30</v>
      </c>
      <c r="B30" s="33">
        <f>B31+B32+B33+B34</f>
        <v>-26580.4</v>
      </c>
      <c r="C30" s="33">
        <f aca="true" t="shared" si="8" ref="C30:K30">C31+C32+C33+C34</f>
        <v>-26598</v>
      </c>
      <c r="D30" s="33">
        <f t="shared" si="8"/>
        <v>-83283.2</v>
      </c>
      <c r="E30" s="33">
        <f t="shared" si="8"/>
        <v>-57186.8</v>
      </c>
      <c r="F30" s="33">
        <f t="shared" si="8"/>
        <v>-55616</v>
      </c>
      <c r="G30" s="33">
        <f t="shared" si="8"/>
        <v>-42904.4</v>
      </c>
      <c r="H30" s="33">
        <f t="shared" si="8"/>
        <v>-20262</v>
      </c>
      <c r="I30" s="33">
        <f t="shared" si="8"/>
        <v>-32902.16</v>
      </c>
      <c r="J30" s="33">
        <f t="shared" si="8"/>
        <v>-33668.8</v>
      </c>
      <c r="K30" s="33">
        <f t="shared" si="8"/>
        <v>-51343.6</v>
      </c>
      <c r="L30" s="33">
        <f t="shared" si="7"/>
        <v>-430345.36000000004</v>
      </c>
      <c r="M30"/>
    </row>
    <row r="31" spans="1:13" s="36" customFormat="1" ht="18.75" customHeight="1">
      <c r="A31" s="34" t="s">
        <v>54</v>
      </c>
      <c r="B31" s="33">
        <f>-ROUND((B9)*$E$3,2)</f>
        <v>-26580.4</v>
      </c>
      <c r="C31" s="33">
        <f aca="true" t="shared" si="9" ref="C31:K31">-ROUND((C9)*$E$3,2)</f>
        <v>-26598</v>
      </c>
      <c r="D31" s="33">
        <f t="shared" si="9"/>
        <v>-83283.2</v>
      </c>
      <c r="E31" s="33">
        <f t="shared" si="9"/>
        <v>-57186.8</v>
      </c>
      <c r="F31" s="33">
        <f t="shared" si="9"/>
        <v>-55616</v>
      </c>
      <c r="G31" s="33">
        <f t="shared" si="9"/>
        <v>-42904.4</v>
      </c>
      <c r="H31" s="33">
        <f t="shared" si="9"/>
        <v>-20262</v>
      </c>
      <c r="I31" s="33">
        <f t="shared" si="9"/>
        <v>-23025.2</v>
      </c>
      <c r="J31" s="33">
        <f t="shared" si="9"/>
        <v>-33668.8</v>
      </c>
      <c r="K31" s="33">
        <f t="shared" si="9"/>
        <v>-51343.6</v>
      </c>
      <c r="L31" s="33">
        <f t="shared" si="7"/>
        <v>-420468.4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-9876.96</v>
      </c>
      <c r="J34" s="17">
        <v>0</v>
      </c>
      <c r="K34" s="17">
        <v>0</v>
      </c>
      <c r="L34" s="33">
        <f t="shared" si="7"/>
        <v>-9876.96</v>
      </c>
      <c r="M34"/>
    </row>
    <row r="35" spans="1:13" s="36" customFormat="1" ht="18.75" customHeight="1">
      <c r="A35" s="27" t="s">
        <v>34</v>
      </c>
      <c r="B35" s="38">
        <f>SUM(B36:B47)</f>
        <v>-94202.18000000001</v>
      </c>
      <c r="C35" s="38">
        <f aca="true" t="shared" si="10" ref="C35:K35">SUM(C36:C47)</f>
        <v>-2025.95</v>
      </c>
      <c r="D35" s="38">
        <f t="shared" si="10"/>
        <v>-6387.56</v>
      </c>
      <c r="E35" s="38">
        <f t="shared" si="10"/>
        <v>-10167.819999999949</v>
      </c>
      <c r="F35" s="38">
        <f t="shared" si="10"/>
        <v>-5548.79</v>
      </c>
      <c r="G35" s="38">
        <f t="shared" si="10"/>
        <v>-3342.18</v>
      </c>
      <c r="H35" s="38">
        <f t="shared" si="10"/>
        <v>-10268.03</v>
      </c>
      <c r="I35" s="38">
        <f t="shared" si="10"/>
        <v>384638.54</v>
      </c>
      <c r="J35" s="38">
        <f t="shared" si="10"/>
        <v>-2916.34</v>
      </c>
      <c r="K35" s="38">
        <f t="shared" si="10"/>
        <v>-3587.36</v>
      </c>
      <c r="L35" s="33">
        <f t="shared" si="7"/>
        <v>246192.33000000005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823500</v>
      </c>
      <c r="J44" s="17">
        <v>0</v>
      </c>
      <c r="K44" s="17">
        <v>0</v>
      </c>
      <c r="L44" s="17">
        <f>SUM(B44:K44)</f>
        <v>2398500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71</v>
      </c>
      <c r="B46" s="17">
        <v>-3122.81</v>
      </c>
      <c r="C46" s="17">
        <v>-2025.95</v>
      </c>
      <c r="D46" s="17">
        <v>-6387.56</v>
      </c>
      <c r="E46" s="17">
        <v>-5252</v>
      </c>
      <c r="F46" s="17">
        <v>-5548.79</v>
      </c>
      <c r="G46" s="17">
        <v>-3342.18</v>
      </c>
      <c r="H46" s="17">
        <v>-1819.49</v>
      </c>
      <c r="I46" s="17">
        <v>-2361.46</v>
      </c>
      <c r="J46" s="17">
        <v>-2916.34</v>
      </c>
      <c r="K46" s="17">
        <v>-3587.36</v>
      </c>
      <c r="L46" s="30">
        <f t="shared" si="11"/>
        <v>-36363.94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17">
        <v>5308.13</v>
      </c>
      <c r="C48" s="17">
        <v>2499.35</v>
      </c>
      <c r="D48" s="17">
        <v>1505.26</v>
      </c>
      <c r="E48" s="17">
        <v>-66861.87</v>
      </c>
      <c r="F48" s="17">
        <v>20222.43</v>
      </c>
      <c r="G48" s="17">
        <v>-282.66</v>
      </c>
      <c r="H48" s="17">
        <v>767.71</v>
      </c>
      <c r="I48" s="17">
        <v>943.41</v>
      </c>
      <c r="J48" s="17">
        <v>3769.11</v>
      </c>
      <c r="K48" s="17">
        <v>4615.25</v>
      </c>
      <c r="L48" s="30">
        <f t="shared" si="11"/>
        <v>-27513.879999999997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618477.0999999999</v>
      </c>
      <c r="C50" s="41">
        <f>IF(C18+C29+C42+C51&lt;0,0,C18+C29+C51)</f>
        <v>448700.19999999995</v>
      </c>
      <c r="D50" s="41">
        <f>IF(D18+D29+D42+D51&lt;0,0,D18+D29+D51)</f>
        <v>1412626.1000000003</v>
      </c>
      <c r="E50" s="41">
        <f>IF(E18+E29+E42+E51&lt;0,0,E18+E29+E51)</f>
        <v>1100608.55</v>
      </c>
      <c r="F50" s="41">
        <f>IF(F18+F29+F42+F51&lt;0,0,F18+F29+F51)</f>
        <v>1264191.78</v>
      </c>
      <c r="G50" s="41">
        <f>IF(G18+G29+G42+G51&lt;0,0,G18+G29+G51)</f>
        <v>739933.4000000001</v>
      </c>
      <c r="H50" s="41">
        <f>IF(H18+H29+H42+H51&lt;0,0,H18+H29+H51)</f>
        <v>397927.30999999994</v>
      </c>
      <c r="I50" s="41">
        <f>IF(I18+I29+I42+I51&lt;0,0,I18+I29+I51)</f>
        <v>906902.23</v>
      </c>
      <c r="J50" s="41">
        <f>IF(J18+J29+J42+J51&lt;0,0,J18+J29+J51)</f>
        <v>651477.7599999999</v>
      </c>
      <c r="K50" s="41">
        <f>IF(K18+K29+K42+K51&lt;0,0,K18+K29+K51)</f>
        <v>794065.6399999999</v>
      </c>
      <c r="L50" s="42">
        <f>SUM(B50:K50)</f>
        <v>8334910.069999999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618477.1</v>
      </c>
      <c r="C56" s="41">
        <f aca="true" t="shared" si="12" ref="C56:J56">SUM(C57:C68)</f>
        <v>448700.2</v>
      </c>
      <c r="D56" s="41">
        <f t="shared" si="12"/>
        <v>1412626.1000000003</v>
      </c>
      <c r="E56" s="41">
        <f t="shared" si="12"/>
        <v>1100608.54</v>
      </c>
      <c r="F56" s="41">
        <f t="shared" si="12"/>
        <v>1264191.78</v>
      </c>
      <c r="G56" s="41">
        <f t="shared" si="12"/>
        <v>739933.4</v>
      </c>
      <c r="H56" s="41">
        <f t="shared" si="12"/>
        <v>397927.31</v>
      </c>
      <c r="I56" s="41">
        <f>SUM(I57:I71)</f>
        <v>906902.23</v>
      </c>
      <c r="J56" s="41">
        <f t="shared" si="12"/>
        <v>651477.76</v>
      </c>
      <c r="K56" s="41">
        <f>SUM(K57:K70)</f>
        <v>794065.63</v>
      </c>
      <c r="L56" s="46">
        <f>SUM(B56:K56)</f>
        <v>8334910.05</v>
      </c>
      <c r="M56" s="40"/>
    </row>
    <row r="57" spans="1:13" ht="18.75" customHeight="1">
      <c r="A57" s="47" t="s">
        <v>47</v>
      </c>
      <c r="B57" s="48">
        <v>587879.97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587879.97</v>
      </c>
      <c r="M57" s="40"/>
    </row>
    <row r="58" spans="1:12" ht="18.75" customHeight="1">
      <c r="A58" s="47" t="s">
        <v>57</v>
      </c>
      <c r="B58" s="17">
        <v>0</v>
      </c>
      <c r="C58" s="48">
        <v>392482.81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392482.81</v>
      </c>
    </row>
    <row r="59" spans="1:12" ht="18.75" customHeight="1">
      <c r="A59" s="47" t="s">
        <v>58</v>
      </c>
      <c r="B59" s="17">
        <v>0</v>
      </c>
      <c r="C59" s="48">
        <v>56217.39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56217.39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f>+D50</f>
        <v>1412626.1000000003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1412626.1000000003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1100608.54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1100608.54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1264191.78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1264191.78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739933.4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739933.4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397927.31</v>
      </c>
      <c r="I64" s="17">
        <v>0</v>
      </c>
      <c r="J64" s="17">
        <v>0</v>
      </c>
      <c r="K64" s="17">
        <v>0</v>
      </c>
      <c r="L64" s="46">
        <f t="shared" si="13"/>
        <v>397927.31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651477.76</v>
      </c>
      <c r="K66" s="17">
        <v>0</v>
      </c>
      <c r="L66" s="46">
        <f t="shared" si="13"/>
        <v>651477.76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398199.04000000004</v>
      </c>
      <c r="L67" s="46">
        <f t="shared" si="13"/>
        <v>398199.04000000004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342657.63</v>
      </c>
      <c r="L68" s="46">
        <f t="shared" si="13"/>
        <v>342657.63</v>
      </c>
    </row>
    <row r="69" spans="1:12" ht="18.75" customHeight="1">
      <c r="A69" s="47" t="s">
        <v>67</v>
      </c>
      <c r="B69" s="48">
        <v>30597.13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30597.13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53208.96</v>
      </c>
      <c r="L70" s="49">
        <f>SUM(B70:K70)</f>
        <v>53208.96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906902.23</v>
      </c>
      <c r="J71" s="52">
        <v>0</v>
      </c>
      <c r="K71" s="52">
        <v>0</v>
      </c>
      <c r="L71" s="51">
        <f>SUM(B71:K71)</f>
        <v>906902.23</v>
      </c>
    </row>
    <row r="72" spans="1:12" ht="18" customHeight="1">
      <c r="A72" s="53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2022-05-26T20:04:37Z</dcterms:modified>
  <cp:category/>
  <cp:version/>
  <cp:contentType/>
  <cp:contentStatus/>
</cp:coreProperties>
</file>