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<sst xmlns="http://schemas.openxmlformats.org/spreadsheetml/2006/main" count="83" uniqueCount="82">
  <si>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</si>
  <si>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</si>
  <si>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</si>
  <si>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</si>
  <si>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</si>
  <si>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</si>
  <si>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</si>
  <si>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</si>
  <si>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</si>
  <si>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</si>
  <si>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</si>
  <si>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</si>
  <si>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</si>
  <si>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</si>
  <si>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</si>
  <si>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</si>
  <si>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</si>
  <si>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</si>
  <si>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</si>
  <si>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</si>
  <si>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</si>
  <si>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</si>
  <si>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</si>
  <si>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</si>
  <si>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</si>
  <si>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</si>
  <si>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</si>
  <si>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</si>
  <si>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</si>
  <si>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</si>
  <si>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</si>
  <si>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</si>
  <si>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</si>
  <si>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</si>
  <si>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</si>
  <si>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</si>
  <si>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</si>
  <si>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</si>
  <si>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</si>
  <si>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</si>
  <si>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</si>
  <si>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</si>
  <si>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</si>
  <si>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</si>
  <si>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</si>
  <si>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</si>
  <si>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</si>
  <si>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</si>
  <si>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</si>
  <si>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</si>
  <si>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</si>
  <si>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</si>
  <si>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</si>
  <si>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</si>
  <si>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</si>
  <si>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</si>
  <si>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</si>
  <si>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</si>
  <si>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</si>
  <si>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</si>
  <si>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</si>
  <si>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</si>
  <si>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</si>
  <si>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</si>
  <si>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</si>
  <si>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</si>
  <si>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</si>
  <si>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</si>
  <si>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</si>
  <si>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</si>
  <si>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</si>
  <si>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</si>
  <si>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20/05/22 - VENCIMENTO 27/05/22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</si>
  <si>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</si>
  <si>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</si>
  <si>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</si>
  <si>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</si>
  <si>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</si>
  <si>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</si>
  <si>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5.3. Revisão de Remuneração pelo Transporte Coletivo ¹</t>
  </si>
  <si>
    <t>¹ Tarifa do combustível e fator de transição de 01 a 19/05.</t>
  </si>
  <si>
    <t>Energia para tração de mar e abr (AR0)..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</si>
</sst>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59</v>
      </c>
      <c r="D5" s="6" t="s">
        <v>5</v>
      </c>
      <c r="E5" s="7" t="s">
        <v>60</v>
      </c>
      <c r="F5" s="7" t="s">
        <v>61</v>
      </c>
      <c r="G5" s="7" t="s">
        <v>62</v>
      </c>
      <c r="H5" s="7" t="s">
        <v>63</v>
      </c>
      <c r="I5" s="6" t="s">
        <v>6</v>
      </c>
      <c r="J5" s="6" t="s">
        <v>64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87706</v>
      </c>
      <c r="C7" s="10">
        <f>C8+C11</f>
        <v>103298</v>
      </c>
      <c r="D7" s="10">
        <f aca="true" t="shared" si="0" ref="D7:K7">D8+D11</f>
        <v>304162</v>
      </c>
      <c r="E7" s="10">
        <f t="shared" si="0"/>
        <v>230874</v>
      </c>
      <c r="F7" s="10">
        <f t="shared" si="0"/>
        <v>261722</v>
      </c>
      <c r="G7" s="10">
        <f t="shared" si="0"/>
        <v>140579</v>
      </c>
      <c r="H7" s="10">
        <f t="shared" si="0"/>
        <v>75751</v>
      </c>
      <c r="I7" s="10">
        <f t="shared" si="0"/>
        <v>113729</v>
      </c>
      <c r="J7" s="10">
        <f t="shared" si="0"/>
        <v>117651</v>
      </c>
      <c r="K7" s="10">
        <f t="shared" si="0"/>
        <v>210636</v>
      </c>
      <c r="L7" s="10">
        <f>SUM(B7:K7)</f>
        <v>1646108</v>
      </c>
      <c r="M7" s="11"/>
    </row>
    <row r="8" spans="1:13" ht="17.25" customHeight="1">
      <c r="A8" s="12" t="s">
        <v>18</v>
      </c>
      <c r="B8" s="13">
        <f>B9+B10</f>
        <v>6291</v>
      </c>
      <c r="C8" s="13">
        <f aca="true" t="shared" si="1" ref="C8:K8">C9+C10</f>
        <v>6675</v>
      </c>
      <c r="D8" s="13">
        <f t="shared" si="1"/>
        <v>20666</v>
      </c>
      <c r="E8" s="13">
        <f t="shared" si="1"/>
        <v>13738</v>
      </c>
      <c r="F8" s="13">
        <f t="shared" si="1"/>
        <v>13898</v>
      </c>
      <c r="G8" s="13">
        <f t="shared" si="1"/>
        <v>10273</v>
      </c>
      <c r="H8" s="13">
        <f t="shared" si="1"/>
        <v>4916</v>
      </c>
      <c r="I8" s="13">
        <f t="shared" si="1"/>
        <v>5546</v>
      </c>
      <c r="J8" s="13">
        <f t="shared" si="1"/>
        <v>7654</v>
      </c>
      <c r="K8" s="13">
        <f t="shared" si="1"/>
        <v>12742</v>
      </c>
      <c r="L8" s="13">
        <f>SUM(B8:K8)</f>
        <v>102399</v>
      </c>
      <c r="M8"/>
    </row>
    <row r="9" spans="1:13" ht="17.25" customHeight="1">
      <c r="A9" s="14" t="s">
        <v>19</v>
      </c>
      <c r="B9" s="15">
        <v>6288</v>
      </c>
      <c r="C9" s="15">
        <v>6675</v>
      </c>
      <c r="D9" s="15">
        <v>20666</v>
      </c>
      <c r="E9" s="15">
        <v>13738</v>
      </c>
      <c r="F9" s="15">
        <v>13898</v>
      </c>
      <c r="G9" s="15">
        <v>10273</v>
      </c>
      <c r="H9" s="15">
        <v>4869</v>
      </c>
      <c r="I9" s="15">
        <v>5546</v>
      </c>
      <c r="J9" s="15">
        <v>7654</v>
      </c>
      <c r="K9" s="15">
        <v>12742</v>
      </c>
      <c r="L9" s="13">
        <f>SUM(B9:K9)</f>
        <v>102349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47</v>
      </c>
      <c r="I10" s="15">
        <v>0</v>
      </c>
      <c r="J10" s="15">
        <v>0</v>
      </c>
      <c r="K10" s="15">
        <v>0</v>
      </c>
      <c r="L10" s="13">
        <f>SUM(B10:K10)</f>
        <v>50</v>
      </c>
      <c r="M10"/>
    </row>
    <row r="11" spans="1:13" ht="17.25" customHeight="1">
      <c r="A11" s="12" t="s">
        <v>21</v>
      </c>
      <c r="B11" s="15">
        <v>81415</v>
      </c>
      <c r="C11" s="15">
        <v>96623</v>
      </c>
      <c r="D11" s="15">
        <v>283496</v>
      </c>
      <c r="E11" s="15">
        <v>217136</v>
      </c>
      <c r="F11" s="15">
        <v>247824</v>
      </c>
      <c r="G11" s="15">
        <v>130306</v>
      </c>
      <c r="H11" s="15">
        <v>70835</v>
      </c>
      <c r="I11" s="15">
        <v>108183</v>
      </c>
      <c r="J11" s="15">
        <v>109997</v>
      </c>
      <c r="K11" s="15">
        <v>197894</v>
      </c>
      <c r="L11" s="13">
        <f>SUM(B11:K11)</f>
        <v>1543709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73</v>
      </c>
      <c r="B14" s="20">
        <v>0.3809</v>
      </c>
      <c r="C14" s="20">
        <v>0.3469</v>
      </c>
      <c r="D14" s="20">
        <v>0.4129</v>
      </c>
      <c r="E14" s="20">
        <v>0.4182</v>
      </c>
      <c r="F14" s="20">
        <v>0.3695</v>
      </c>
      <c r="G14" s="20">
        <v>0.4063</v>
      </c>
      <c r="H14" s="20">
        <v>0.4476</v>
      </c>
      <c r="I14" s="20">
        <v>0.3711</v>
      </c>
      <c r="J14" s="20">
        <v>0.3996</v>
      </c>
      <c r="K14" s="20">
        <v>0.3263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1.284723900795284</v>
      </c>
      <c r="C16" s="22">
        <v>1.24648248873624</v>
      </c>
      <c r="D16" s="22">
        <v>1.109091632382774</v>
      </c>
      <c r="E16" s="22">
        <v>1.181360274307042</v>
      </c>
      <c r="F16" s="22">
        <v>1.251823647757897</v>
      </c>
      <c r="G16" s="22">
        <v>1.267399462719225</v>
      </c>
      <c r="H16" s="22">
        <v>1.162242547828157</v>
      </c>
      <c r="I16" s="22">
        <v>1.233090435887291</v>
      </c>
      <c r="J16" s="22">
        <v>1.349452556992512</v>
      </c>
      <c r="K16" s="22">
        <v>1.146566113326076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74</v>
      </c>
      <c r="B18" s="25">
        <f>SUM(B19:B26)</f>
        <v>742408.9499999998</v>
      </c>
      <c r="C18" s="25">
        <f aca="true" t="shared" si="2" ref="C18:K18">SUM(C19:C26)</f>
        <v>487010.32</v>
      </c>
      <c r="D18" s="25">
        <f t="shared" si="2"/>
        <v>1529331.9700000002</v>
      </c>
      <c r="E18" s="25">
        <f t="shared" si="2"/>
        <v>1246088.79</v>
      </c>
      <c r="F18" s="25">
        <f t="shared" si="2"/>
        <v>1334639.69</v>
      </c>
      <c r="G18" s="25">
        <f t="shared" si="2"/>
        <v>799093.96</v>
      </c>
      <c r="H18" s="25">
        <f t="shared" si="2"/>
        <v>436644.4</v>
      </c>
      <c r="I18" s="25">
        <f t="shared" si="2"/>
        <v>567213.13</v>
      </c>
      <c r="J18" s="25">
        <f t="shared" si="2"/>
        <v>694844.19</v>
      </c>
      <c r="K18" s="25">
        <f t="shared" si="2"/>
        <v>862413.0599999999</v>
      </c>
      <c r="L18" s="25">
        <f>SUM(B18:K18)</f>
        <v>8699688.46</v>
      </c>
      <c r="M18"/>
    </row>
    <row r="19" spans="1:13" ht="17.25" customHeight="1">
      <c r="A19" s="26" t="s">
        <v>24</v>
      </c>
      <c r="B19" s="61">
        <f>ROUND((B13+B14)*B7,2)</f>
        <v>574228.72</v>
      </c>
      <c r="C19" s="61">
        <f aca="true" t="shared" si="3" ref="C19:K19">ROUND((C13+C14)*C7,2)</f>
        <v>382574.47</v>
      </c>
      <c r="D19" s="61">
        <f t="shared" si="3"/>
        <v>1340746.1</v>
      </c>
      <c r="E19" s="61">
        <f t="shared" si="3"/>
        <v>1030852.41</v>
      </c>
      <c r="F19" s="61">
        <f t="shared" si="3"/>
        <v>1032519.46</v>
      </c>
      <c r="G19" s="61">
        <f t="shared" si="3"/>
        <v>609817.64</v>
      </c>
      <c r="H19" s="61">
        <f t="shared" si="3"/>
        <v>361968.58</v>
      </c>
      <c r="I19" s="61">
        <f t="shared" si="3"/>
        <v>450571.55</v>
      </c>
      <c r="J19" s="61">
        <f t="shared" si="3"/>
        <v>501981.52</v>
      </c>
      <c r="K19" s="61">
        <f t="shared" si="3"/>
        <v>733897.95</v>
      </c>
      <c r="L19" s="33">
        <f>SUM(B19:K19)</f>
        <v>7019158.399999999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163496.64</v>
      </c>
      <c r="C20" s="33">
        <f t="shared" si="4"/>
        <v>94297.91</v>
      </c>
      <c r="D20" s="33">
        <f t="shared" si="4"/>
        <v>146264.18</v>
      </c>
      <c r="E20" s="33">
        <f t="shared" si="4"/>
        <v>186955.68</v>
      </c>
      <c r="F20" s="33">
        <f t="shared" si="4"/>
        <v>260012.82</v>
      </c>
      <c r="G20" s="33">
        <f t="shared" si="4"/>
        <v>163064.91</v>
      </c>
      <c r="H20" s="33">
        <f t="shared" si="4"/>
        <v>58726.7</v>
      </c>
      <c r="I20" s="33">
        <f t="shared" si="4"/>
        <v>105023.92</v>
      </c>
      <c r="J20" s="33">
        <f t="shared" si="4"/>
        <v>175418.73</v>
      </c>
      <c r="K20" s="33">
        <f t="shared" si="4"/>
        <v>107564.57</v>
      </c>
      <c r="L20" s="33">
        <f aca="true" t="shared" si="5" ref="L19:L26">SUM(B20:K20)</f>
        <v>1460826.06</v>
      </c>
      <c r="M20"/>
    </row>
    <row r="21" spans="1:13" ht="17.25" customHeight="1">
      <c r="A21" s="27" t="s">
        <v>26</v>
      </c>
      <c r="B21" s="33">
        <v>2246.19</v>
      </c>
      <c r="C21" s="33">
        <v>7994.52</v>
      </c>
      <c r="D21" s="33">
        <v>37217.36</v>
      </c>
      <c r="E21" s="33">
        <v>23626.71</v>
      </c>
      <c r="F21" s="33">
        <v>38793.97</v>
      </c>
      <c r="G21" s="33">
        <v>25153.84</v>
      </c>
      <c r="H21" s="33">
        <v>13880.59</v>
      </c>
      <c r="I21" s="33">
        <v>9364.25</v>
      </c>
      <c r="J21" s="33">
        <v>13548.78</v>
      </c>
      <c r="K21" s="33">
        <v>16787.48</v>
      </c>
      <c r="L21" s="33">
        <f t="shared" si="5"/>
        <v>188613.69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75</v>
      </c>
      <c r="B24" s="33">
        <v>556.95</v>
      </c>
      <c r="C24" s="33">
        <v>364.34</v>
      </c>
      <c r="D24" s="33">
        <v>1146.39</v>
      </c>
      <c r="E24" s="33">
        <v>932.89</v>
      </c>
      <c r="F24" s="33">
        <v>1000.19</v>
      </c>
      <c r="G24" s="33">
        <v>598.72</v>
      </c>
      <c r="H24" s="33">
        <v>327.21</v>
      </c>
      <c r="I24" s="33">
        <v>424.68</v>
      </c>
      <c r="J24" s="33">
        <v>519.82</v>
      </c>
      <c r="K24" s="33">
        <v>645.14</v>
      </c>
      <c r="L24" s="33">
        <f t="shared" si="5"/>
        <v>6516.330000000001</v>
      </c>
      <c r="M24"/>
    </row>
    <row r="25" spans="1:13" ht="17.25" customHeight="1">
      <c r="A25" s="27" t="s">
        <v>76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181.22</v>
      </c>
      <c r="I25" s="33">
        <v>240.45</v>
      </c>
      <c r="J25" s="33">
        <v>290.9</v>
      </c>
      <c r="K25" s="33">
        <v>387.96</v>
      </c>
      <c r="L25" s="33">
        <f t="shared" si="5"/>
        <v>3694.8999999999996</v>
      </c>
      <c r="M25"/>
    </row>
    <row r="26" spans="1:13" ht="17.25" customHeight="1">
      <c r="A26" s="27" t="s">
        <v>77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178.84</v>
      </c>
      <c r="L26" s="33">
        <f t="shared" si="5"/>
        <v>1696.7999999999997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-583441.2</v>
      </c>
      <c r="C29" s="33">
        <f t="shared" si="6"/>
        <v>80104.43000000001</v>
      </c>
      <c r="D29" s="33">
        <f t="shared" si="6"/>
        <v>258517.02000000002</v>
      </c>
      <c r="E29" s="33">
        <f t="shared" si="6"/>
        <v>1207069.28</v>
      </c>
      <c r="F29" s="33">
        <f t="shared" si="6"/>
        <v>245453.78999999998</v>
      </c>
      <c r="G29" s="33">
        <f t="shared" si="6"/>
        <v>-467630.01</v>
      </c>
      <c r="H29" s="33">
        <f t="shared" si="6"/>
        <v>64693.62</v>
      </c>
      <c r="I29" s="33">
        <f t="shared" si="6"/>
        <v>97444.09999999998</v>
      </c>
      <c r="J29" s="33">
        <f t="shared" si="6"/>
        <v>120771.34</v>
      </c>
      <c r="K29" s="33">
        <f t="shared" si="6"/>
        <v>142171.19</v>
      </c>
      <c r="L29" s="33">
        <f aca="true" t="shared" si="7" ref="L29:L36">SUM(B29:K29)</f>
        <v>1165153.56</v>
      </c>
      <c r="M29"/>
    </row>
    <row r="30" spans="1:13" ht="18.75" customHeight="1">
      <c r="A30" s="27" t="s">
        <v>30</v>
      </c>
      <c r="B30" s="33">
        <f>B31+B32+B33+B34</f>
        <v>-27667.2</v>
      </c>
      <c r="C30" s="33">
        <f aca="true" t="shared" si="8" ref="C30:K30">C31+C32+C33+C34</f>
        <v>-29370</v>
      </c>
      <c r="D30" s="33">
        <f t="shared" si="8"/>
        <v>-90930.4</v>
      </c>
      <c r="E30" s="33">
        <f t="shared" si="8"/>
        <v>-60447.2</v>
      </c>
      <c r="F30" s="33">
        <f t="shared" si="8"/>
        <v>-61151.2</v>
      </c>
      <c r="G30" s="33">
        <f t="shared" si="8"/>
        <v>-45201.2</v>
      </c>
      <c r="H30" s="33">
        <f t="shared" si="8"/>
        <v>-21423.6</v>
      </c>
      <c r="I30" s="33">
        <f t="shared" si="8"/>
        <v>-32982.990000000005</v>
      </c>
      <c r="J30" s="33">
        <f t="shared" si="8"/>
        <v>-33677.6</v>
      </c>
      <c r="K30" s="33">
        <f t="shared" si="8"/>
        <v>-56064.8</v>
      </c>
      <c r="L30" s="33">
        <f t="shared" si="7"/>
        <v>-458916.18999999994</v>
      </c>
      <c r="M30"/>
    </row>
    <row r="31" spans="1:13" s="36" customFormat="1" ht="18.75" customHeight="1">
      <c r="A31" s="34" t="s">
        <v>54</v>
      </c>
      <c r="B31" s="33">
        <f>-ROUND((B9)*$E$3,2)</f>
        <v>-27667.2</v>
      </c>
      <c r="C31" s="33">
        <f aca="true" t="shared" si="9" ref="C31:K31">-ROUND((C9)*$E$3,2)</f>
        <v>-29370</v>
      </c>
      <c r="D31" s="33">
        <f t="shared" si="9"/>
        <v>-90930.4</v>
      </c>
      <c r="E31" s="33">
        <f t="shared" si="9"/>
        <v>-60447.2</v>
      </c>
      <c r="F31" s="33">
        <f t="shared" si="9"/>
        <v>-61151.2</v>
      </c>
      <c r="G31" s="33">
        <f t="shared" si="9"/>
        <v>-45201.2</v>
      </c>
      <c r="H31" s="33">
        <f t="shared" si="9"/>
        <v>-21423.6</v>
      </c>
      <c r="I31" s="33">
        <f t="shared" si="9"/>
        <v>-24402.4</v>
      </c>
      <c r="J31" s="33">
        <f t="shared" si="9"/>
        <v>-33677.6</v>
      </c>
      <c r="K31" s="33">
        <f t="shared" si="9"/>
        <v>-56064.8</v>
      </c>
      <c r="L31" s="33">
        <f t="shared" si="7"/>
        <v>-450335.6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-8580.59</v>
      </c>
      <c r="J34" s="17">
        <v>0</v>
      </c>
      <c r="K34" s="17">
        <v>0</v>
      </c>
      <c r="L34" s="33">
        <f t="shared" si="7"/>
        <v>-8580.59</v>
      </c>
      <c r="M34"/>
    </row>
    <row r="35" spans="1:13" s="36" customFormat="1" ht="18.75" customHeight="1">
      <c r="A35" s="27" t="s">
        <v>34</v>
      </c>
      <c r="B35" s="38">
        <f>SUM(B36:B47)</f>
        <v>-95079.68000000001</v>
      </c>
      <c r="C35" s="38">
        <f aca="true" t="shared" si="10" ref="C35:K35">SUM(C36:C47)</f>
        <v>-4965.56</v>
      </c>
      <c r="D35" s="38">
        <f t="shared" si="10"/>
        <v>-11232.11</v>
      </c>
      <c r="E35" s="38">
        <f t="shared" si="10"/>
        <v>966583.46</v>
      </c>
      <c r="F35" s="38">
        <f t="shared" si="10"/>
        <v>-7999.67</v>
      </c>
      <c r="G35" s="38">
        <f t="shared" si="10"/>
        <v>-605704.2000000001</v>
      </c>
      <c r="H35" s="38">
        <f t="shared" si="10"/>
        <v>-14060.75</v>
      </c>
      <c r="I35" s="38">
        <f t="shared" si="10"/>
        <v>-4238.160000000012</v>
      </c>
      <c r="J35" s="38">
        <f t="shared" si="10"/>
        <v>-2890.53</v>
      </c>
      <c r="K35" s="38">
        <f t="shared" si="10"/>
        <v>-4716.02</v>
      </c>
      <c r="L35" s="33">
        <f t="shared" si="7"/>
        <v>215696.77999999988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-903.31</v>
      </c>
      <c r="C39" s="17">
        <v>-2939.61</v>
      </c>
      <c r="D39" s="17">
        <v>-4857.45</v>
      </c>
      <c r="E39" s="17">
        <v>-13313.24</v>
      </c>
      <c r="F39" s="17">
        <v>-2437.97</v>
      </c>
      <c r="G39" s="17">
        <v>-17374.92</v>
      </c>
      <c r="H39" s="17">
        <v>-3792.72</v>
      </c>
      <c r="I39" s="17">
        <v>-1876.7</v>
      </c>
      <c r="J39" s="17">
        <v>0</v>
      </c>
      <c r="K39" s="17">
        <v>-1128.66</v>
      </c>
      <c r="L39" s="30">
        <f aca="true" t="shared" si="11" ref="L39:L48">SUM(B39:K39)</f>
        <v>-48624.58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69</v>
      </c>
      <c r="B44" s="17">
        <v>0</v>
      </c>
      <c r="C44" s="17">
        <v>0</v>
      </c>
      <c r="D44" s="17">
        <v>0</v>
      </c>
      <c r="E44" s="17">
        <v>1980000</v>
      </c>
      <c r="F44" s="17">
        <v>0</v>
      </c>
      <c r="G44" s="17">
        <v>0</v>
      </c>
      <c r="H44" s="17">
        <v>0</v>
      </c>
      <c r="I44" s="17">
        <v>436500</v>
      </c>
      <c r="J44" s="17">
        <v>0</v>
      </c>
      <c r="K44" s="17">
        <v>0</v>
      </c>
      <c r="L44" s="17">
        <f>SUM(B44:K44)</f>
        <v>2416500</v>
      </c>
    </row>
    <row r="45" spans="1:12" ht="18.75" customHeight="1">
      <c r="A45" s="37" t="s">
        <v>70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71</v>
      </c>
      <c r="B46" s="17">
        <v>-3097</v>
      </c>
      <c r="C46" s="17">
        <v>-2025.95</v>
      </c>
      <c r="D46" s="17">
        <v>-6374.66</v>
      </c>
      <c r="E46" s="17">
        <v>-5187.48</v>
      </c>
      <c r="F46" s="17">
        <v>-5561.7</v>
      </c>
      <c r="G46" s="17">
        <v>-3329.28</v>
      </c>
      <c r="H46" s="17">
        <v>-1819.49</v>
      </c>
      <c r="I46" s="17">
        <v>-2361.46</v>
      </c>
      <c r="J46" s="17">
        <v>-2890.53</v>
      </c>
      <c r="K46" s="17">
        <v>-3587.36</v>
      </c>
      <c r="L46" s="30">
        <f t="shared" si="11"/>
        <v>-36234.909999999996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79</v>
      </c>
      <c r="B48" s="17">
        <v>-460694.32</v>
      </c>
      <c r="C48" s="17">
        <v>114439.99</v>
      </c>
      <c r="D48" s="17">
        <v>360679.53</v>
      </c>
      <c r="E48" s="17">
        <v>300933.02</v>
      </c>
      <c r="F48" s="17">
        <v>314604.66</v>
      </c>
      <c r="G48" s="17">
        <v>183275.39</v>
      </c>
      <c r="H48" s="17">
        <v>100177.97</v>
      </c>
      <c r="I48" s="17">
        <v>134665.25</v>
      </c>
      <c r="J48" s="17">
        <v>157339.47</v>
      </c>
      <c r="K48" s="17">
        <v>202952.01</v>
      </c>
      <c r="L48" s="30">
        <f t="shared" si="11"/>
        <v>1408372.97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43</v>
      </c>
      <c r="B50" s="41">
        <f>IF(B18+B29+B42+B51&lt;0,0,B18+B29+B51)</f>
        <v>158967.74999999988</v>
      </c>
      <c r="C50" s="41">
        <f>IF(C18+C29+C42+C51&lt;0,0,C18+C29+C51)</f>
        <v>567114.75</v>
      </c>
      <c r="D50" s="41">
        <f>IF(D18+D29+D42+D51&lt;0,0,D18+D29+D51)</f>
        <v>1787848.9900000002</v>
      </c>
      <c r="E50" s="41">
        <f>IF(E18+E29+E42+E51&lt;0,0,E18+E29+E51)</f>
        <v>2453158.0700000003</v>
      </c>
      <c r="F50" s="41">
        <f>IF(F18+F29+F42+F51&lt;0,0,F18+F29+F51)</f>
        <v>1580093.48</v>
      </c>
      <c r="G50" s="41">
        <f>IF(G18+G29+G42+G51&lt;0,0,G18+G29+G51)</f>
        <v>331463.94999999995</v>
      </c>
      <c r="H50" s="41">
        <f>IF(H18+H29+H42+H51&lt;0,0,H18+H29+H51)</f>
        <v>501338.02</v>
      </c>
      <c r="I50" s="41">
        <f>IF(I18+I29+I42+I51&lt;0,0,I18+I29+I51)</f>
        <v>664657.23</v>
      </c>
      <c r="J50" s="41">
        <f>IF(J18+J29+J42+J51&lt;0,0,J18+J29+J51)</f>
        <v>815615.5299999999</v>
      </c>
      <c r="K50" s="41">
        <f>IF(K18+K29+K42+K51&lt;0,0,K18+K29+K51)</f>
        <v>1004584.25</v>
      </c>
      <c r="L50" s="42">
        <f>SUM(B50:K50)</f>
        <v>9864842.020000001</v>
      </c>
      <c r="M50" s="54"/>
    </row>
    <row r="51" spans="1:12" ht="18.75" customHeight="1">
      <c r="A51" s="27" t="s">
        <v>44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45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46</v>
      </c>
      <c r="B56" s="41">
        <f>SUM(B57:B70)</f>
        <v>158967.76</v>
      </c>
      <c r="C56" s="41">
        <f aca="true" t="shared" si="12" ref="C56:J56">SUM(C57:C68)</f>
        <v>567114.75</v>
      </c>
      <c r="D56" s="41">
        <f t="shared" si="12"/>
        <v>1787848.98</v>
      </c>
      <c r="E56" s="41">
        <f t="shared" si="12"/>
        <v>2453158.06</v>
      </c>
      <c r="F56" s="41">
        <f t="shared" si="12"/>
        <v>1580093.48</v>
      </c>
      <c r="G56" s="41">
        <f t="shared" si="12"/>
        <v>331463.96</v>
      </c>
      <c r="H56" s="41">
        <f t="shared" si="12"/>
        <v>501338.02</v>
      </c>
      <c r="I56" s="41">
        <f>SUM(I57:I71)</f>
        <v>664657.23</v>
      </c>
      <c r="J56" s="41">
        <f t="shared" si="12"/>
        <v>815615.53</v>
      </c>
      <c r="K56" s="41">
        <f>SUM(K57:K70)</f>
        <v>1004584.25</v>
      </c>
      <c r="L56" s="46">
        <f>SUM(B56:K56)</f>
        <v>9864842.020000001</v>
      </c>
      <c r="M56" s="40"/>
    </row>
    <row r="57" spans="1:13" ht="18.75" customHeight="1">
      <c r="A57" s="47" t="s">
        <v>47</v>
      </c>
      <c r="B57" s="48">
        <v>158967.76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158967.76</v>
      </c>
      <c r="M57" s="40"/>
    </row>
    <row r="58" spans="1:12" ht="18.75" customHeight="1">
      <c r="A58" s="47" t="s">
        <v>57</v>
      </c>
      <c r="B58" s="17">
        <v>0</v>
      </c>
      <c r="C58" s="48">
        <v>496182.18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496182.18</v>
      </c>
    </row>
    <row r="59" spans="1:12" ht="18.75" customHeight="1">
      <c r="A59" s="47" t="s">
        <v>58</v>
      </c>
      <c r="B59" s="17">
        <v>0</v>
      </c>
      <c r="C59" s="48">
        <v>70932.57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70932.57</v>
      </c>
    </row>
    <row r="60" spans="1:12" ht="18.75" customHeight="1">
      <c r="A60" s="47" t="s">
        <v>48</v>
      </c>
      <c r="B60" s="17">
        <v>0</v>
      </c>
      <c r="C60" s="17">
        <v>0</v>
      </c>
      <c r="D60" s="48">
        <v>1787848.98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1787848.98</v>
      </c>
    </row>
    <row r="61" spans="1:12" ht="18.75" customHeight="1">
      <c r="A61" s="47" t="s">
        <v>49</v>
      </c>
      <c r="B61" s="17">
        <v>0</v>
      </c>
      <c r="C61" s="17">
        <v>0</v>
      </c>
      <c r="D61" s="17">
        <v>0</v>
      </c>
      <c r="E61" s="48">
        <v>2453158.06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2453158.06</v>
      </c>
    </row>
    <row r="62" spans="1:12" ht="18.75" customHeight="1">
      <c r="A62" s="47" t="s">
        <v>50</v>
      </c>
      <c r="B62" s="17">
        <v>0</v>
      </c>
      <c r="C62" s="17">
        <v>0</v>
      </c>
      <c r="D62" s="17">
        <v>0</v>
      </c>
      <c r="E62" s="17">
        <v>0</v>
      </c>
      <c r="F62" s="48">
        <v>1580093.48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1580093.48</v>
      </c>
    </row>
    <row r="63" spans="1:12" ht="18.75" customHeight="1">
      <c r="A63" s="47" t="s">
        <v>51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331463.96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331463.96</v>
      </c>
    </row>
    <row r="64" spans="1:12" ht="18.75" customHeight="1">
      <c r="A64" s="47" t="s">
        <v>52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501338.02</v>
      </c>
      <c r="I64" s="17">
        <v>0</v>
      </c>
      <c r="J64" s="17">
        <v>0</v>
      </c>
      <c r="K64" s="17">
        <v>0</v>
      </c>
      <c r="L64" s="46">
        <f t="shared" si="13"/>
        <v>501338.02</v>
      </c>
    </row>
    <row r="65" spans="1:12" ht="18.75" customHeight="1">
      <c r="A65" s="47" t="s">
        <v>53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815615.53</v>
      </c>
      <c r="K66" s="17">
        <v>0</v>
      </c>
      <c r="L66" s="46">
        <f t="shared" si="13"/>
        <v>815615.53</v>
      </c>
    </row>
    <row r="67" spans="1:12" ht="18.75" customHeight="1">
      <c r="A67" s="47" t="s">
        <v>65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577853.14</v>
      </c>
      <c r="L67" s="46">
        <f t="shared" si="13"/>
        <v>577853.14</v>
      </c>
    </row>
    <row r="68" spans="1:12" ht="18.75" customHeight="1">
      <c r="A68" s="47" t="s">
        <v>66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426731.11</v>
      </c>
      <c r="L68" s="46">
        <f t="shared" si="13"/>
        <v>426731.11</v>
      </c>
    </row>
    <row r="69" spans="1:12" ht="18.75" customHeight="1">
      <c r="A69" s="47" t="s">
        <v>67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78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664657.23</v>
      </c>
      <c r="J71" s="52">
        <v>0</v>
      </c>
      <c r="K71" s="52">
        <v>0</v>
      </c>
      <c r="L71" s="51">
        <f>SUM(B71:K71)</f>
        <v>664657.23</v>
      </c>
    </row>
    <row r="72" spans="1:12" ht="18" customHeight="1">
      <c r="A72" s="53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 t="s">
        <v>81</v>
      </c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2022-05-26T20:09:39Z</dcterms:modified>
  <cp:category/>
  <cp:version/>
  <cp:contentType/>
  <cp:contentStatus/>
</cp:coreProperties>
</file>