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<sst xmlns="http://schemas.openxmlformats.org/spreadsheetml/2006/main" count="81" uniqueCount="80">
  <si>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</si>
  <si>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</si>
  <si>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</si>
  <si>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</si>
  <si>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</si>
  <si>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</si>
  <si>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</si>
  <si>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</si>
  <si>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</si>
  <si>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</si>
  <si>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</si>
  <si>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</si>
  <si>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</si>
  <si>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</si>
  <si>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</si>
  <si>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</si>
  <si>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</si>
  <si>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</si>
  <si>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</si>
  <si>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</si>
  <si>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</si>
  <si>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</si>
  <si>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</si>
  <si>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</si>
  <si>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</si>
  <si>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</si>
  <si>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</si>
  <si>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</si>
  <si>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</si>
  <si>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</si>
  <si>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</si>
  <si>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</si>
  <si>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</si>
  <si>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</si>
  <si>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</si>
  <si>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</si>
  <si>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</si>
  <si>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</si>
  <si>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</si>
  <si>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</si>
  <si>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</si>
  <si>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</si>
  <si>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</si>
  <si>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</si>
  <si>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</si>
  <si>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</si>
  <si>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</si>
  <si>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</si>
  <si>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</si>
  <si>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</si>
  <si>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</si>
  <si>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</si>
  <si>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</si>
  <si>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</si>
  <si>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</si>
  <si>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</si>
  <si>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</si>
  <si>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</si>
  <si>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</si>
  <si>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</si>
  <si>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</si>
  <si>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</si>
  <si>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</si>
  <si>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</si>
  <si>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</si>
  <si>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</si>
  <si>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</si>
  <si>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</si>
  <si>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</si>
  <si>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</si>
  <si>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</si>
  <si>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</si>
  <si>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</si>
  <si>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21/05/22 - VENCIMENTO 27/05/22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</si>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</sst>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2" sqref="A2:L2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46238</v>
      </c>
      <c r="C7" s="10">
        <f>C8+C11</f>
        <v>58460</v>
      </c>
      <c r="D7" s="10">
        <f aca="true" t="shared" si="0" ref="D7:K7">D8+D11</f>
        <v>180150</v>
      </c>
      <c r="E7" s="10">
        <f t="shared" si="0"/>
        <v>152245</v>
      </c>
      <c r="F7" s="10">
        <f t="shared" si="0"/>
        <v>155733</v>
      </c>
      <c r="G7" s="10">
        <f t="shared" si="0"/>
        <v>71211</v>
      </c>
      <c r="H7" s="10">
        <f t="shared" si="0"/>
        <v>35351</v>
      </c>
      <c r="I7" s="10">
        <f t="shared" si="0"/>
        <v>67533</v>
      </c>
      <c r="J7" s="10">
        <f t="shared" si="0"/>
        <v>46658</v>
      </c>
      <c r="K7" s="10">
        <f t="shared" si="0"/>
        <v>124875</v>
      </c>
      <c r="L7" s="10">
        <f>SUM(B7:K7)</f>
        <v>938454</v>
      </c>
      <c r="M7" s="11"/>
    </row>
    <row r="8" spans="1:13" ht="17.25" customHeight="1">
      <c r="A8" s="12" t="s">
        <v>18</v>
      </c>
      <c r="B8" s="13">
        <f>B9+B10</f>
        <v>4583</v>
      </c>
      <c r="C8" s="13">
        <f aca="true" t="shared" si="1" ref="C8:K8">C9+C10</f>
        <v>4815</v>
      </c>
      <c r="D8" s="13">
        <f t="shared" si="1"/>
        <v>16053</v>
      </c>
      <c r="E8" s="13">
        <f t="shared" si="1"/>
        <v>12042</v>
      </c>
      <c r="F8" s="13">
        <f t="shared" si="1"/>
        <v>11193</v>
      </c>
      <c r="G8" s="13">
        <f t="shared" si="1"/>
        <v>6834</v>
      </c>
      <c r="H8" s="13">
        <f t="shared" si="1"/>
        <v>2847</v>
      </c>
      <c r="I8" s="13">
        <f t="shared" si="1"/>
        <v>3901</v>
      </c>
      <c r="J8" s="13">
        <f t="shared" si="1"/>
        <v>3586</v>
      </c>
      <c r="K8" s="13">
        <f t="shared" si="1"/>
        <v>9259</v>
      </c>
      <c r="L8" s="13">
        <f>SUM(B8:K8)</f>
        <v>75113</v>
      </c>
      <c r="M8"/>
    </row>
    <row r="9" spans="1:13" ht="17.25" customHeight="1">
      <c r="A9" s="14" t="s">
        <v>19</v>
      </c>
      <c r="B9" s="15">
        <v>4582</v>
      </c>
      <c r="C9" s="15">
        <v>4815</v>
      </c>
      <c r="D9" s="15">
        <v>16053</v>
      </c>
      <c r="E9" s="15">
        <v>12042</v>
      </c>
      <c r="F9" s="15">
        <v>11193</v>
      </c>
      <c r="G9" s="15">
        <v>6834</v>
      </c>
      <c r="H9" s="15">
        <v>2835</v>
      </c>
      <c r="I9" s="15">
        <v>3901</v>
      </c>
      <c r="J9" s="15">
        <v>3586</v>
      </c>
      <c r="K9" s="15">
        <v>9259</v>
      </c>
      <c r="L9" s="13">
        <f>SUM(B9:K9)</f>
        <v>75100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</v>
      </c>
      <c r="I10" s="15">
        <v>0</v>
      </c>
      <c r="J10" s="15">
        <v>0</v>
      </c>
      <c r="K10" s="15">
        <v>0</v>
      </c>
      <c r="L10" s="13">
        <f>SUM(B10:K10)</f>
        <v>13</v>
      </c>
      <c r="M10"/>
    </row>
    <row r="11" spans="1:13" ht="17.25" customHeight="1">
      <c r="A11" s="12" t="s">
        <v>21</v>
      </c>
      <c r="B11" s="15">
        <v>41655</v>
      </c>
      <c r="C11" s="15">
        <v>53645</v>
      </c>
      <c r="D11" s="15">
        <v>164097</v>
      </c>
      <c r="E11" s="15">
        <v>140203</v>
      </c>
      <c r="F11" s="15">
        <v>144540</v>
      </c>
      <c r="G11" s="15">
        <v>64377</v>
      </c>
      <c r="H11" s="15">
        <v>32504</v>
      </c>
      <c r="I11" s="15">
        <v>63632</v>
      </c>
      <c r="J11" s="15">
        <v>43072</v>
      </c>
      <c r="K11" s="15">
        <v>115616</v>
      </c>
      <c r="L11" s="13">
        <f>SUM(B11:K11)</f>
        <v>863341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0.3809</v>
      </c>
      <c r="C14" s="20">
        <v>0.3469</v>
      </c>
      <c r="D14" s="20">
        <v>0.4129</v>
      </c>
      <c r="E14" s="20">
        <v>0.4182</v>
      </c>
      <c r="F14" s="20">
        <v>0.3695</v>
      </c>
      <c r="G14" s="20">
        <v>0.4063</v>
      </c>
      <c r="H14" s="20">
        <v>0.4476</v>
      </c>
      <c r="I14" s="20">
        <v>0.3711</v>
      </c>
      <c r="J14" s="20">
        <v>0.3996</v>
      </c>
      <c r="K14" s="20">
        <v>0.3263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1.300988397957339</v>
      </c>
      <c r="C16" s="22">
        <v>1.238141464257406</v>
      </c>
      <c r="D16" s="22">
        <v>1.11801475348513</v>
      </c>
      <c r="E16" s="22">
        <v>1.188319041117692</v>
      </c>
      <c r="F16" s="22">
        <v>1.258251914435434</v>
      </c>
      <c r="G16" s="22">
        <v>1.248654829693071</v>
      </c>
      <c r="H16" s="22">
        <v>1.173994145684462</v>
      </c>
      <c r="I16" s="22">
        <v>1.215609705182656</v>
      </c>
      <c r="J16" s="22">
        <v>1.346596307960298</v>
      </c>
      <c r="K16" s="22">
        <v>1.118800273363311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396898.22</v>
      </c>
      <c r="C18" s="25">
        <f aca="true" t="shared" si="2" ref="C18:K18">SUM(C19:C26)</f>
        <v>275135.32999999996</v>
      </c>
      <c r="D18" s="25">
        <f t="shared" si="2"/>
        <v>920261.3300000001</v>
      </c>
      <c r="E18" s="25">
        <f t="shared" si="2"/>
        <v>831829.9500000001</v>
      </c>
      <c r="F18" s="25">
        <f t="shared" si="2"/>
        <v>800479.9500000002</v>
      </c>
      <c r="G18" s="25">
        <f t="shared" si="2"/>
        <v>400571.68000000005</v>
      </c>
      <c r="H18" s="25">
        <f t="shared" si="2"/>
        <v>207852.15</v>
      </c>
      <c r="I18" s="25">
        <f t="shared" si="2"/>
        <v>333092.44999999995</v>
      </c>
      <c r="J18" s="25">
        <f t="shared" si="2"/>
        <v>278479.71</v>
      </c>
      <c r="K18" s="25">
        <f t="shared" si="2"/>
        <v>501526.66000000003</v>
      </c>
      <c r="L18" s="25">
        <f>SUM(B18:K18)</f>
        <v>4946127.430000001</v>
      </c>
      <c r="M18"/>
    </row>
    <row r="19" spans="1:13" ht="17.25" customHeight="1">
      <c r="A19" s="26" t="s">
        <v>24</v>
      </c>
      <c r="B19" s="61">
        <f>ROUND((B13+B14)*B7,2)</f>
        <v>302729.43</v>
      </c>
      <c r="C19" s="61">
        <f aca="true" t="shared" si="3" ref="C19:K19">ROUND((C13+C14)*C7,2)</f>
        <v>216512.46</v>
      </c>
      <c r="D19" s="61">
        <f t="shared" si="3"/>
        <v>794101.2</v>
      </c>
      <c r="E19" s="61">
        <f t="shared" si="3"/>
        <v>679773.93</v>
      </c>
      <c r="F19" s="61">
        <f t="shared" si="3"/>
        <v>614382.26</v>
      </c>
      <c r="G19" s="61">
        <f t="shared" si="3"/>
        <v>308906.2</v>
      </c>
      <c r="H19" s="61">
        <f t="shared" si="3"/>
        <v>168921.22</v>
      </c>
      <c r="I19" s="61">
        <f t="shared" si="3"/>
        <v>267552.24</v>
      </c>
      <c r="J19" s="61">
        <f t="shared" si="3"/>
        <v>199075.69</v>
      </c>
      <c r="K19" s="61">
        <f t="shared" si="3"/>
        <v>435089.48</v>
      </c>
      <c r="L19" s="33">
        <f>SUM(B19:K19)</f>
        <v>3987044.1100000003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91118.05</v>
      </c>
      <c r="C20" s="33">
        <f t="shared" si="4"/>
        <v>51560.59</v>
      </c>
      <c r="D20" s="33">
        <f t="shared" si="4"/>
        <v>93715.66</v>
      </c>
      <c r="E20" s="33">
        <f t="shared" si="4"/>
        <v>128014.37</v>
      </c>
      <c r="F20" s="33">
        <f t="shared" si="4"/>
        <v>158665.39</v>
      </c>
      <c r="G20" s="33">
        <f t="shared" si="4"/>
        <v>76811.02</v>
      </c>
      <c r="H20" s="33">
        <f t="shared" si="4"/>
        <v>29391.3</v>
      </c>
      <c r="I20" s="33">
        <f t="shared" si="4"/>
        <v>57686.86</v>
      </c>
      <c r="J20" s="33">
        <f t="shared" si="4"/>
        <v>68998.9</v>
      </c>
      <c r="K20" s="33">
        <f t="shared" si="4"/>
        <v>51688.75</v>
      </c>
      <c r="L20" s="33">
        <f aca="true" t="shared" si="5" ref="L19:L26">SUM(B20:K20)</f>
        <v>807650.8900000001</v>
      </c>
      <c r="M20"/>
    </row>
    <row r="21" spans="1:13" ht="17.25" customHeight="1">
      <c r="A21" s="27" t="s">
        <v>26</v>
      </c>
      <c r="B21" s="33">
        <v>678.32</v>
      </c>
      <c r="C21" s="33">
        <v>4942.07</v>
      </c>
      <c r="D21" s="33">
        <v>27349.42</v>
      </c>
      <c r="E21" s="33">
        <v>19292.51</v>
      </c>
      <c r="F21" s="33">
        <v>24128.14</v>
      </c>
      <c r="G21" s="33">
        <v>13901.32</v>
      </c>
      <c r="H21" s="33">
        <v>7540.72</v>
      </c>
      <c r="I21" s="33">
        <v>5611.55</v>
      </c>
      <c r="J21" s="33">
        <v>6686.33</v>
      </c>
      <c r="K21" s="33">
        <v>10610.9</v>
      </c>
      <c r="L21" s="33">
        <f t="shared" si="5"/>
        <v>120741.28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491.97</v>
      </c>
      <c r="C24" s="33">
        <v>341.13</v>
      </c>
      <c r="D24" s="33">
        <v>1137.11</v>
      </c>
      <c r="E24" s="33">
        <v>1028.04</v>
      </c>
      <c r="F24" s="33">
        <v>990.91</v>
      </c>
      <c r="G24" s="33">
        <v>494.29</v>
      </c>
      <c r="H24" s="33">
        <v>257.59</v>
      </c>
      <c r="I24" s="33">
        <v>413.07</v>
      </c>
      <c r="J24" s="33">
        <v>343.45</v>
      </c>
      <c r="K24" s="33">
        <v>619.61</v>
      </c>
      <c r="L24" s="33">
        <f t="shared" si="5"/>
        <v>6117.169999999999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290.9</v>
      </c>
      <c r="K25" s="33">
        <v>387.96</v>
      </c>
      <c r="L25" s="33">
        <f t="shared" si="5"/>
        <v>3694.8999999999996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-113975.85</v>
      </c>
      <c r="C29" s="33">
        <f t="shared" si="6"/>
        <v>-23082.91</v>
      </c>
      <c r="D29" s="33">
        <f t="shared" si="6"/>
        <v>-76956.23999999999</v>
      </c>
      <c r="E29" s="33">
        <f t="shared" si="6"/>
        <v>-666617.17</v>
      </c>
      <c r="F29" s="33">
        <f t="shared" si="6"/>
        <v>-54759.28</v>
      </c>
      <c r="G29" s="33">
        <f t="shared" si="6"/>
        <v>-329818.19</v>
      </c>
      <c r="H29" s="33">
        <f t="shared" si="6"/>
        <v>-22354.9</v>
      </c>
      <c r="I29" s="33">
        <f t="shared" si="6"/>
        <v>-271461.34</v>
      </c>
      <c r="J29" s="33">
        <f t="shared" si="6"/>
        <v>-17688.22</v>
      </c>
      <c r="K29" s="33">
        <f t="shared" si="6"/>
        <v>-44185.009999999995</v>
      </c>
      <c r="L29" s="33">
        <f aca="true" t="shared" si="7" ref="L29:L36">SUM(B29:K29)</f>
        <v>-1620899.11</v>
      </c>
      <c r="M29"/>
    </row>
    <row r="30" spans="1:13" ht="18.75" customHeight="1">
      <c r="A30" s="27" t="s">
        <v>30</v>
      </c>
      <c r="B30" s="33">
        <f>B31+B32+B33+B34</f>
        <v>-20160.8</v>
      </c>
      <c r="C30" s="33">
        <f aca="true" t="shared" si="8" ref="C30:K30">C31+C32+C33+C34</f>
        <v>-21186</v>
      </c>
      <c r="D30" s="33">
        <f t="shared" si="8"/>
        <v>-70633.2</v>
      </c>
      <c r="E30" s="33">
        <f t="shared" si="8"/>
        <v>-52984.8</v>
      </c>
      <c r="F30" s="33">
        <f t="shared" si="8"/>
        <v>-49249.2</v>
      </c>
      <c r="G30" s="33">
        <f t="shared" si="8"/>
        <v>-30069.6</v>
      </c>
      <c r="H30" s="33">
        <f t="shared" si="8"/>
        <v>-12474</v>
      </c>
      <c r="I30" s="33">
        <f t="shared" si="8"/>
        <v>-17164.4</v>
      </c>
      <c r="J30" s="33">
        <f t="shared" si="8"/>
        <v>-15778.4</v>
      </c>
      <c r="K30" s="33">
        <f t="shared" si="8"/>
        <v>-40739.6</v>
      </c>
      <c r="L30" s="33">
        <f t="shared" si="7"/>
        <v>-330440</v>
      </c>
      <c r="M30"/>
    </row>
    <row r="31" spans="1:13" s="36" customFormat="1" ht="18.75" customHeight="1">
      <c r="A31" s="34" t="s">
        <v>55</v>
      </c>
      <c r="B31" s="33">
        <f>-ROUND((B9)*$E$3,2)</f>
        <v>-20160.8</v>
      </c>
      <c r="C31" s="33">
        <f aca="true" t="shared" si="9" ref="C31:K31">-ROUND((C9)*$E$3,2)</f>
        <v>-21186</v>
      </c>
      <c r="D31" s="33">
        <f t="shared" si="9"/>
        <v>-70633.2</v>
      </c>
      <c r="E31" s="33">
        <f t="shared" si="9"/>
        <v>-52984.8</v>
      </c>
      <c r="F31" s="33">
        <f t="shared" si="9"/>
        <v>-49249.2</v>
      </c>
      <c r="G31" s="33">
        <f t="shared" si="9"/>
        <v>-30069.6</v>
      </c>
      <c r="H31" s="33">
        <f t="shared" si="9"/>
        <v>-12474</v>
      </c>
      <c r="I31" s="33">
        <f t="shared" si="9"/>
        <v>-17164.4</v>
      </c>
      <c r="J31" s="33">
        <f t="shared" si="9"/>
        <v>-15778.4</v>
      </c>
      <c r="K31" s="33">
        <f t="shared" si="9"/>
        <v>-40739.6</v>
      </c>
      <c r="L31" s="33">
        <f t="shared" si="7"/>
        <v>-330440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-93815.05</v>
      </c>
      <c r="C35" s="38">
        <f aca="true" t="shared" si="10" ref="C35:K35">SUM(C36:C47)</f>
        <v>-1896.91</v>
      </c>
      <c r="D35" s="38">
        <f t="shared" si="10"/>
        <v>-6323.04</v>
      </c>
      <c r="E35" s="38">
        <f t="shared" si="10"/>
        <v>-613632.37</v>
      </c>
      <c r="F35" s="38">
        <f t="shared" si="10"/>
        <v>-5510.08</v>
      </c>
      <c r="G35" s="38">
        <f t="shared" si="10"/>
        <v>-299748.59</v>
      </c>
      <c r="H35" s="38">
        <f t="shared" si="10"/>
        <v>-9880.900000000001</v>
      </c>
      <c r="I35" s="38">
        <f t="shared" si="10"/>
        <v>-254296.94</v>
      </c>
      <c r="J35" s="38">
        <f t="shared" si="10"/>
        <v>-1909.82</v>
      </c>
      <c r="K35" s="38">
        <f t="shared" si="10"/>
        <v>-3445.41</v>
      </c>
      <c r="L35" s="33">
        <f t="shared" si="7"/>
        <v>-1290459.11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-1152000</v>
      </c>
    </row>
    <row r="46" spans="1:12" ht="18.75" customHeight="1">
      <c r="A46" s="37" t="s">
        <v>72</v>
      </c>
      <c r="B46" s="17">
        <v>-2735.68</v>
      </c>
      <c r="C46" s="17">
        <v>-1896.91</v>
      </c>
      <c r="D46" s="17">
        <v>-6323.04</v>
      </c>
      <c r="E46" s="17">
        <v>-5716.55</v>
      </c>
      <c r="F46" s="17">
        <v>-5510.08</v>
      </c>
      <c r="G46" s="17">
        <v>-2748.59</v>
      </c>
      <c r="H46" s="17">
        <v>-1432.36</v>
      </c>
      <c r="I46" s="17">
        <v>-2296.94</v>
      </c>
      <c r="J46" s="17">
        <v>-1909.82</v>
      </c>
      <c r="K46" s="17">
        <v>-3445.41</v>
      </c>
      <c r="L46" s="30">
        <f t="shared" si="11"/>
        <v>-34015.380000000005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282922.37</v>
      </c>
      <c r="C50" s="41">
        <f>IF(C18+C29+C42+C51&lt;0,0,C18+C29+C51)</f>
        <v>252052.41999999995</v>
      </c>
      <c r="D50" s="41">
        <f>IF(D18+D29+D42+D51&lt;0,0,D18+D29+D51)</f>
        <v>843305.0900000001</v>
      </c>
      <c r="E50" s="41">
        <f>IF(E18+E29+E42+E51&lt;0,0,E18+E29+E51)</f>
        <v>165212.78000000003</v>
      </c>
      <c r="F50" s="41">
        <f>IF(F18+F29+F42+F51&lt;0,0,F18+F29+F51)</f>
        <v>745720.6700000002</v>
      </c>
      <c r="G50" s="41">
        <f>IF(G18+G29+G42+G51&lt;0,0,G18+G29+G51)</f>
        <v>70753.49000000005</v>
      </c>
      <c r="H50" s="41">
        <f>IF(H18+H29+H42+H51&lt;0,0,H18+H29+H51)</f>
        <v>185497.25</v>
      </c>
      <c r="I50" s="41">
        <f>IF(I18+I29+I42+I51&lt;0,0,I18+I29+I51)</f>
        <v>61631.10999999993</v>
      </c>
      <c r="J50" s="41">
        <f>IF(J18+J29+J42+J51&lt;0,0,J18+J29+J51)</f>
        <v>260791.49000000002</v>
      </c>
      <c r="K50" s="41">
        <f>IF(K18+K29+K42+K51&lt;0,0,K18+K29+K51)</f>
        <v>457341.65</v>
      </c>
      <c r="L50" s="42">
        <f>SUM(B50:K50)</f>
        <v>3325228.3200000003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282922.37</v>
      </c>
      <c r="C56" s="41">
        <f aca="true" t="shared" si="12" ref="C56:J56">SUM(C57:C68)</f>
        <v>252052.42</v>
      </c>
      <c r="D56" s="41">
        <f t="shared" si="12"/>
        <v>843305.09</v>
      </c>
      <c r="E56" s="41">
        <f t="shared" si="12"/>
        <v>165212.78</v>
      </c>
      <c r="F56" s="41">
        <f t="shared" si="12"/>
        <v>745720.67</v>
      </c>
      <c r="G56" s="41">
        <f t="shared" si="12"/>
        <v>70753.49</v>
      </c>
      <c r="H56" s="41">
        <f t="shared" si="12"/>
        <v>185497.25</v>
      </c>
      <c r="I56" s="41">
        <f>SUM(I57:I71)</f>
        <v>61631.1099999999</v>
      </c>
      <c r="J56" s="41">
        <f t="shared" si="12"/>
        <v>260791.49</v>
      </c>
      <c r="K56" s="41">
        <f>SUM(K57:K70)</f>
        <v>457341.64</v>
      </c>
      <c r="L56" s="46">
        <f>SUM(B56:K56)</f>
        <v>3325228.31</v>
      </c>
      <c r="M56" s="40"/>
    </row>
    <row r="57" spans="1:13" ht="18.75" customHeight="1">
      <c r="A57" s="47" t="s">
        <v>48</v>
      </c>
      <c r="B57" s="48">
        <v>282922.37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282922.37</v>
      </c>
      <c r="M57" s="40"/>
    </row>
    <row r="58" spans="1:12" ht="18.75" customHeight="1">
      <c r="A58" s="47" t="s">
        <v>58</v>
      </c>
      <c r="B58" s="17">
        <v>0</v>
      </c>
      <c r="C58" s="48">
        <v>220394.64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220394.64</v>
      </c>
    </row>
    <row r="59" spans="1:12" ht="18.75" customHeight="1">
      <c r="A59" s="47" t="s">
        <v>59</v>
      </c>
      <c r="B59" s="17">
        <v>0</v>
      </c>
      <c r="C59" s="48">
        <v>31657.78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31657.78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843305.09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843305.09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165212.78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165212.78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745720.67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745720.67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70753.49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70753.49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185497.25</v>
      </c>
      <c r="I64" s="17">
        <v>0</v>
      </c>
      <c r="J64" s="17">
        <v>0</v>
      </c>
      <c r="K64" s="17">
        <v>0</v>
      </c>
      <c r="L64" s="46">
        <f t="shared" si="13"/>
        <v>185497.25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260791.49</v>
      </c>
      <c r="K66" s="17">
        <v>0</v>
      </c>
      <c r="L66" s="46">
        <f t="shared" si="13"/>
        <v>260791.49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238640.87</v>
      </c>
      <c r="L67" s="46">
        <f t="shared" si="13"/>
        <v>238640.87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218700.77</v>
      </c>
      <c r="L68" s="46">
        <f t="shared" si="13"/>
        <v>218700.77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61631.1099999999</v>
      </c>
      <c r="J71" s="52">
        <v>0</v>
      </c>
      <c r="K71" s="52">
        <v>0</v>
      </c>
      <c r="L71" s="51">
        <f>SUM(B71:K71)</f>
        <v>61631.1099999999</v>
      </c>
    </row>
    <row r="72" spans="1:12" ht="18" customHeight="1">
      <c r="A72" s="53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2022-05-26T20:13:34Z</dcterms:modified>
  <cp:category/>
  <cp:version/>
  <cp:contentType/>
  <cp:contentStatus/>
</cp:coreProperties>
</file>