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<sst xmlns="http://schemas.openxmlformats.org/spreadsheetml/2006/main" count="81" uniqueCount="80">
  <si>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</si>
  <si>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</si>
  <si>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</si>
  <si>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</si>
  <si>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</si>
  <si>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</si>
  <si>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</si>
  <si>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</si>
  <si>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</si>
  <si>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</si>
  <si>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</si>
  <si>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</si>
  <si>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</si>
  <si>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</si>
  <si>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</si>
  <si>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</si>
  <si>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</si>
  <si>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</si>
  <si>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</si>
  <si>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</si>
  <si>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</si>
  <si>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</si>
  <si>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</si>
  <si>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</si>
  <si>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</si>
  <si>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</si>
  <si>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</si>
  <si>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</si>
  <si>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</si>
  <si>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</si>
  <si>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</si>
  <si>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</si>
  <si>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</si>
  <si>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</si>
  <si>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</si>
  <si>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</si>
  <si>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</si>
  <si>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</si>
  <si>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</si>
  <si>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</si>
  <si>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</si>
  <si>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</si>
  <si>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</si>
  <si>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</si>
  <si>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</si>
  <si>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</si>
  <si>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</si>
  <si>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</si>
  <si>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</si>
  <si>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</si>
  <si>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</si>
  <si>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</si>
  <si>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</si>
  <si>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</si>
  <si>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</si>
  <si>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</si>
  <si>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</si>
  <si>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</si>
  <si>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</si>
  <si>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</si>
  <si>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</si>
  <si>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</si>
  <si>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</si>
  <si>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</si>
  <si>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</si>
  <si>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</si>
  <si>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</si>
  <si>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</si>
  <si>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</si>
  <si>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</si>
  <si>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</si>
  <si>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</si>
  <si>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</si>
  <si>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23/05/22 - VENCIMENTO 30/05/22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</si>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</sst>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88693</v>
      </c>
      <c r="C7" s="10">
        <f>C8+C11</f>
        <v>104534</v>
      </c>
      <c r="D7" s="10">
        <f aca="true" t="shared" si="0" ref="D7:K7">D8+D11</f>
        <v>307680</v>
      </c>
      <c r="E7" s="10">
        <f t="shared" si="0"/>
        <v>244681</v>
      </c>
      <c r="F7" s="10">
        <f t="shared" si="0"/>
        <v>265605</v>
      </c>
      <c r="G7" s="10">
        <f t="shared" si="0"/>
        <v>142441</v>
      </c>
      <c r="H7" s="10">
        <f t="shared" si="0"/>
        <v>75148</v>
      </c>
      <c r="I7" s="10">
        <f t="shared" si="0"/>
        <v>113776</v>
      </c>
      <c r="J7" s="10">
        <f t="shared" si="0"/>
        <v>121018</v>
      </c>
      <c r="K7" s="10">
        <f t="shared" si="0"/>
        <v>212045</v>
      </c>
      <c r="L7" s="10">
        <f>SUM(B7:K7)</f>
        <v>1675621</v>
      </c>
      <c r="M7" s="11"/>
    </row>
    <row r="8" spans="1:13" ht="17.25" customHeight="1">
      <c r="A8" s="12" t="s">
        <v>18</v>
      </c>
      <c r="B8" s="13">
        <f>B9+B10</f>
        <v>6490</v>
      </c>
      <c r="C8" s="13">
        <f aca="true" t="shared" si="1" ref="C8:K8">C9+C10</f>
        <v>6831</v>
      </c>
      <c r="D8" s="13">
        <f t="shared" si="1"/>
        <v>21239</v>
      </c>
      <c r="E8" s="13">
        <f t="shared" si="1"/>
        <v>14721</v>
      </c>
      <c r="F8" s="13">
        <f t="shared" si="1"/>
        <v>14552</v>
      </c>
      <c r="G8" s="13">
        <f t="shared" si="1"/>
        <v>10521</v>
      </c>
      <c r="H8" s="13">
        <f t="shared" si="1"/>
        <v>4785</v>
      </c>
      <c r="I8" s="13">
        <f t="shared" si="1"/>
        <v>5651</v>
      </c>
      <c r="J8" s="13">
        <f t="shared" si="1"/>
        <v>7926</v>
      </c>
      <c r="K8" s="13">
        <f t="shared" si="1"/>
        <v>13024</v>
      </c>
      <c r="L8" s="13">
        <f>SUM(B8:K8)</f>
        <v>105740</v>
      </c>
      <c r="M8"/>
    </row>
    <row r="9" spans="1:13" ht="17.25" customHeight="1">
      <c r="A9" s="14" t="s">
        <v>19</v>
      </c>
      <c r="B9" s="15">
        <v>6490</v>
      </c>
      <c r="C9" s="15">
        <v>6831</v>
      </c>
      <c r="D9" s="15">
        <v>21239</v>
      </c>
      <c r="E9" s="15">
        <v>14721</v>
      </c>
      <c r="F9" s="15">
        <v>14552</v>
      </c>
      <c r="G9" s="15">
        <v>10521</v>
      </c>
      <c r="H9" s="15">
        <v>4753</v>
      </c>
      <c r="I9" s="15">
        <v>5651</v>
      </c>
      <c r="J9" s="15">
        <v>7926</v>
      </c>
      <c r="K9" s="15">
        <v>13024</v>
      </c>
      <c r="L9" s="13">
        <f>SUM(B9:K9)</f>
        <v>105708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>SUM(B10:K10)</f>
        <v>32</v>
      </c>
      <c r="M10"/>
    </row>
    <row r="11" spans="1:13" ht="17.25" customHeight="1">
      <c r="A11" s="12" t="s">
        <v>21</v>
      </c>
      <c r="B11" s="15">
        <v>82203</v>
      </c>
      <c r="C11" s="15">
        <v>97703</v>
      </c>
      <c r="D11" s="15">
        <v>286441</v>
      </c>
      <c r="E11" s="15">
        <v>229960</v>
      </c>
      <c r="F11" s="15">
        <v>251053</v>
      </c>
      <c r="G11" s="15">
        <v>131920</v>
      </c>
      <c r="H11" s="15">
        <v>70363</v>
      </c>
      <c r="I11" s="15">
        <v>108125</v>
      </c>
      <c r="J11" s="15">
        <v>113092</v>
      </c>
      <c r="K11" s="15">
        <v>199021</v>
      </c>
      <c r="L11" s="13">
        <f>SUM(B11:K11)</f>
        <v>1569881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0.3809</v>
      </c>
      <c r="C14" s="20">
        <v>0.3469</v>
      </c>
      <c r="D14" s="20">
        <v>0.4129</v>
      </c>
      <c r="E14" s="20">
        <v>0.4182</v>
      </c>
      <c r="F14" s="20">
        <v>0.3695</v>
      </c>
      <c r="G14" s="20">
        <v>0.4063</v>
      </c>
      <c r="H14" s="20">
        <v>0.4476</v>
      </c>
      <c r="I14" s="20">
        <v>0.3711</v>
      </c>
      <c r="J14" s="20">
        <v>0.3996</v>
      </c>
      <c r="K14" s="20">
        <v>0.3263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1.272666747180441</v>
      </c>
      <c r="C16" s="22">
        <v>1.232059265809323</v>
      </c>
      <c r="D16" s="22">
        <v>1.09692706108244</v>
      </c>
      <c r="E16" s="22">
        <v>1.125018907588787</v>
      </c>
      <c r="F16" s="22">
        <v>1.234885219322679</v>
      </c>
      <c r="G16" s="22">
        <v>1.253520272105165</v>
      </c>
      <c r="H16" s="22">
        <v>1.170942329454873</v>
      </c>
      <c r="I16" s="22">
        <v>1.233288268737975</v>
      </c>
      <c r="J16" s="22">
        <v>1.319328937775161</v>
      </c>
      <c r="K16" s="22">
        <v>1.144723069613632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743955.9900000001</v>
      </c>
      <c r="C18" s="25">
        <f aca="true" t="shared" si="2" ref="C18:K18">SUM(C19:C26)</f>
        <v>487425.3299999999</v>
      </c>
      <c r="D18" s="25">
        <f t="shared" si="2"/>
        <v>1530292.07</v>
      </c>
      <c r="E18" s="25">
        <f t="shared" si="2"/>
        <v>1257592.04</v>
      </c>
      <c r="F18" s="25">
        <f t="shared" si="2"/>
        <v>1336365.1900000002</v>
      </c>
      <c r="G18" s="25">
        <f t="shared" si="2"/>
        <v>800727.8</v>
      </c>
      <c r="H18" s="25">
        <f t="shared" si="2"/>
        <v>436296.85000000003</v>
      </c>
      <c r="I18" s="25">
        <f t="shared" si="2"/>
        <v>567340.44</v>
      </c>
      <c r="J18" s="25">
        <f t="shared" si="2"/>
        <v>698680.7799999999</v>
      </c>
      <c r="K18" s="25">
        <f t="shared" si="2"/>
        <v>866645.5299999999</v>
      </c>
      <c r="L18" s="25">
        <f>SUM(B18:K18)</f>
        <v>8725322.02</v>
      </c>
      <c r="M18"/>
    </row>
    <row r="19" spans="1:13" ht="17.25" customHeight="1">
      <c r="A19" s="26" t="s">
        <v>24</v>
      </c>
      <c r="B19" s="61">
        <f>ROUND((B13+B14)*B7,2)</f>
        <v>580690.81</v>
      </c>
      <c r="C19" s="61">
        <f aca="true" t="shared" si="3" ref="C19:K19">ROUND((C13+C14)*C7,2)</f>
        <v>387152.12</v>
      </c>
      <c r="D19" s="61">
        <f t="shared" si="3"/>
        <v>1356253.44</v>
      </c>
      <c r="E19" s="61">
        <f t="shared" si="3"/>
        <v>1092500.67</v>
      </c>
      <c r="F19" s="61">
        <f t="shared" si="3"/>
        <v>1047838.29</v>
      </c>
      <c r="G19" s="61">
        <f t="shared" si="3"/>
        <v>617894.81</v>
      </c>
      <c r="H19" s="61">
        <f t="shared" si="3"/>
        <v>359087.2</v>
      </c>
      <c r="I19" s="61">
        <f t="shared" si="3"/>
        <v>450757.76</v>
      </c>
      <c r="J19" s="61">
        <f t="shared" si="3"/>
        <v>516347.5</v>
      </c>
      <c r="K19" s="61">
        <f t="shared" si="3"/>
        <v>738807.19</v>
      </c>
      <c r="L19" s="33">
        <f>SUM(B19:K19)</f>
        <v>7147329.790000001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158335.07</v>
      </c>
      <c r="C20" s="33">
        <f t="shared" si="4"/>
        <v>89842.24</v>
      </c>
      <c r="D20" s="33">
        <f t="shared" si="4"/>
        <v>131457.66</v>
      </c>
      <c r="E20" s="33">
        <f t="shared" si="4"/>
        <v>136583.24</v>
      </c>
      <c r="F20" s="33">
        <f t="shared" si="4"/>
        <v>246121.73</v>
      </c>
      <c r="G20" s="33">
        <f t="shared" si="4"/>
        <v>156648.86</v>
      </c>
      <c r="H20" s="33">
        <f t="shared" si="4"/>
        <v>61383.2</v>
      </c>
      <c r="I20" s="33">
        <f t="shared" si="4"/>
        <v>105156.5</v>
      </c>
      <c r="J20" s="33">
        <f t="shared" si="4"/>
        <v>164884.7</v>
      </c>
      <c r="K20" s="33">
        <f t="shared" si="4"/>
        <v>106922.44</v>
      </c>
      <c r="L20" s="33">
        <f aca="true" t="shared" si="5" ref="L19:L26">SUM(B20:K20)</f>
        <v>1357335.64</v>
      </c>
      <c r="M20"/>
    </row>
    <row r="21" spans="1:13" ht="17.25" customHeight="1">
      <c r="A21" s="27" t="s">
        <v>26</v>
      </c>
      <c r="B21" s="33">
        <v>2490.39</v>
      </c>
      <c r="C21" s="33">
        <v>8285.23</v>
      </c>
      <c r="D21" s="33">
        <v>37474.32</v>
      </c>
      <c r="E21" s="33">
        <v>23842.53</v>
      </c>
      <c r="F21" s="33">
        <v>39087.09</v>
      </c>
      <c r="G21" s="33">
        <v>25124.24</v>
      </c>
      <c r="H21" s="33">
        <v>13757.93</v>
      </c>
      <c r="I21" s="33">
        <v>9170.45</v>
      </c>
      <c r="J21" s="33">
        <v>13548.78</v>
      </c>
      <c r="K21" s="33">
        <v>16739.03</v>
      </c>
      <c r="L21" s="33">
        <f t="shared" si="5"/>
        <v>189519.99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559.27</v>
      </c>
      <c r="C24" s="33">
        <v>366.66</v>
      </c>
      <c r="D24" s="33">
        <v>1148.71</v>
      </c>
      <c r="E24" s="33">
        <v>944.5</v>
      </c>
      <c r="F24" s="33">
        <v>1004.83</v>
      </c>
      <c r="G24" s="33">
        <v>601.04</v>
      </c>
      <c r="H24" s="33">
        <v>327.21</v>
      </c>
      <c r="I24" s="33">
        <v>427</v>
      </c>
      <c r="J24" s="33">
        <v>524.46</v>
      </c>
      <c r="K24" s="33">
        <v>652.1</v>
      </c>
      <c r="L24" s="33">
        <f t="shared" si="5"/>
        <v>6555.780000000001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181.21</v>
      </c>
      <c r="I25" s="33">
        <v>240.45</v>
      </c>
      <c r="J25" s="33">
        <v>290.9</v>
      </c>
      <c r="K25" s="33">
        <v>392.64</v>
      </c>
      <c r="L25" s="33">
        <f t="shared" si="5"/>
        <v>3699.5699999999997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181.01</v>
      </c>
      <c r="L26" s="33">
        <f t="shared" si="5"/>
        <v>1698.9699999999998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-122745.27</v>
      </c>
      <c r="C29" s="33">
        <f t="shared" si="6"/>
        <v>-32095.260000000002</v>
      </c>
      <c r="D29" s="33">
        <f t="shared" si="6"/>
        <v>-99839.16</v>
      </c>
      <c r="E29" s="33">
        <f t="shared" si="6"/>
        <v>-74940.21999999994</v>
      </c>
      <c r="F29" s="33">
        <f t="shared" si="6"/>
        <v>-69616.3</v>
      </c>
      <c r="G29" s="33">
        <f t="shared" si="6"/>
        <v>-634634.5800000001</v>
      </c>
      <c r="H29" s="33">
        <f t="shared" si="6"/>
        <v>-31181.230000000003</v>
      </c>
      <c r="I29" s="33">
        <f t="shared" si="6"/>
        <v>-472342.54</v>
      </c>
      <c r="J29" s="33">
        <f t="shared" si="6"/>
        <v>-37790.740000000005</v>
      </c>
      <c r="K29" s="33">
        <f t="shared" si="6"/>
        <v>-60931.67</v>
      </c>
      <c r="L29" s="33">
        <f aca="true" t="shared" si="7" ref="L29:L36">SUM(B29:K29)</f>
        <v>-1636116.97</v>
      </c>
      <c r="M29"/>
    </row>
    <row r="30" spans="1:13" ht="18.75" customHeight="1">
      <c r="A30" s="27" t="s">
        <v>30</v>
      </c>
      <c r="B30" s="33">
        <f>B31+B32+B33+B34</f>
        <v>-28556</v>
      </c>
      <c r="C30" s="33">
        <f aca="true" t="shared" si="8" ref="C30:K30">C31+C32+C33+C34</f>
        <v>-30056.4</v>
      </c>
      <c r="D30" s="33">
        <f t="shared" si="8"/>
        <v>-93451.6</v>
      </c>
      <c r="E30" s="33">
        <f t="shared" si="8"/>
        <v>-64772.4</v>
      </c>
      <c r="F30" s="33">
        <f t="shared" si="8"/>
        <v>-64028.8</v>
      </c>
      <c r="G30" s="33">
        <f t="shared" si="8"/>
        <v>-46292.4</v>
      </c>
      <c r="H30" s="33">
        <f t="shared" si="8"/>
        <v>-20913.2</v>
      </c>
      <c r="I30" s="33">
        <f t="shared" si="8"/>
        <v>-33468.17</v>
      </c>
      <c r="J30" s="33">
        <f t="shared" si="8"/>
        <v>-34874.4</v>
      </c>
      <c r="K30" s="33">
        <f t="shared" si="8"/>
        <v>-57305.6</v>
      </c>
      <c r="L30" s="33">
        <f t="shared" si="7"/>
        <v>-473718.97000000003</v>
      </c>
      <c r="M30"/>
    </row>
    <row r="31" spans="1:13" s="36" customFormat="1" ht="18.75" customHeight="1">
      <c r="A31" s="34" t="s">
        <v>55</v>
      </c>
      <c r="B31" s="33">
        <f>-ROUND((B9)*$E$3,2)</f>
        <v>-28556</v>
      </c>
      <c r="C31" s="33">
        <f aca="true" t="shared" si="9" ref="C31:K31">-ROUND((C9)*$E$3,2)</f>
        <v>-30056.4</v>
      </c>
      <c r="D31" s="33">
        <f t="shared" si="9"/>
        <v>-93451.6</v>
      </c>
      <c r="E31" s="33">
        <f t="shared" si="9"/>
        <v>-64772.4</v>
      </c>
      <c r="F31" s="33">
        <f t="shared" si="9"/>
        <v>-64028.8</v>
      </c>
      <c r="G31" s="33">
        <f t="shared" si="9"/>
        <v>-46292.4</v>
      </c>
      <c r="H31" s="33">
        <f t="shared" si="9"/>
        <v>-20913.2</v>
      </c>
      <c r="I31" s="33">
        <f t="shared" si="9"/>
        <v>-24864.4</v>
      </c>
      <c r="J31" s="33">
        <f t="shared" si="9"/>
        <v>-34874.4</v>
      </c>
      <c r="K31" s="33">
        <f t="shared" si="9"/>
        <v>-57305.6</v>
      </c>
      <c r="L31" s="33">
        <f t="shared" si="7"/>
        <v>-465115.20000000007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-8603.77</v>
      </c>
      <c r="J34" s="17">
        <v>0</v>
      </c>
      <c r="K34" s="17">
        <v>0</v>
      </c>
      <c r="L34" s="33">
        <f t="shared" si="7"/>
        <v>-8603.77</v>
      </c>
      <c r="M34"/>
    </row>
    <row r="35" spans="1:13" s="36" customFormat="1" ht="18.75" customHeight="1">
      <c r="A35" s="27" t="s">
        <v>34</v>
      </c>
      <c r="B35" s="38">
        <f>SUM(B36:B47)</f>
        <v>-94189.27</v>
      </c>
      <c r="C35" s="38">
        <f aca="true" t="shared" si="10" ref="C35:K35">SUM(C36:C47)</f>
        <v>-2038.86</v>
      </c>
      <c r="D35" s="38">
        <f t="shared" si="10"/>
        <v>-6387.56</v>
      </c>
      <c r="E35" s="38">
        <f t="shared" si="10"/>
        <v>-10167.819999999949</v>
      </c>
      <c r="F35" s="38">
        <f t="shared" si="10"/>
        <v>-5587.5</v>
      </c>
      <c r="G35" s="38">
        <f t="shared" si="10"/>
        <v>-588342.18</v>
      </c>
      <c r="H35" s="38">
        <f t="shared" si="10"/>
        <v>-10268.03</v>
      </c>
      <c r="I35" s="38">
        <f t="shared" si="10"/>
        <v>-438874.37</v>
      </c>
      <c r="J35" s="38">
        <f t="shared" si="10"/>
        <v>-2916.34</v>
      </c>
      <c r="K35" s="38">
        <f t="shared" si="10"/>
        <v>-3626.07</v>
      </c>
      <c r="L35" s="33">
        <f t="shared" si="7"/>
        <v>-1162398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990000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72</v>
      </c>
      <c r="B46" s="17">
        <v>-3109.9</v>
      </c>
      <c r="C46" s="17">
        <v>-2038.86</v>
      </c>
      <c r="D46" s="17">
        <v>-6387.56</v>
      </c>
      <c r="E46" s="17">
        <v>-5252</v>
      </c>
      <c r="F46" s="17">
        <v>-5587.5</v>
      </c>
      <c r="G46" s="17">
        <v>-3342.18</v>
      </c>
      <c r="H46" s="17">
        <v>-1819.49</v>
      </c>
      <c r="I46" s="17">
        <v>-2374.37</v>
      </c>
      <c r="J46" s="17">
        <v>-2916.34</v>
      </c>
      <c r="K46" s="17">
        <v>-3626.07</v>
      </c>
      <c r="L46" s="30">
        <f t="shared" si="11"/>
        <v>-36454.27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621210.7200000001</v>
      </c>
      <c r="C50" s="41">
        <f>IF(C18+C29+C42+C51&lt;0,0,C18+C29+C51)</f>
        <v>455330.0699999999</v>
      </c>
      <c r="D50" s="41">
        <f>IF(D18+D29+D42+D51&lt;0,0,D18+D29+D51)</f>
        <v>1430452.9100000001</v>
      </c>
      <c r="E50" s="41">
        <f>IF(E18+E29+E42+E51&lt;0,0,E18+E29+E51)</f>
        <v>1182651.82</v>
      </c>
      <c r="F50" s="41">
        <f>IF(F18+F29+F42+F51&lt;0,0,F18+F29+F51)</f>
        <v>1266748.8900000001</v>
      </c>
      <c r="G50" s="41">
        <f>IF(G18+G29+G42+G51&lt;0,0,G18+G29+G51)</f>
        <v>166093.21999999997</v>
      </c>
      <c r="H50" s="41">
        <f>IF(H18+H29+H42+H51&lt;0,0,H18+H29+H51)</f>
        <v>405115.62000000005</v>
      </c>
      <c r="I50" s="41">
        <f>IF(I18+I29+I42+I51&lt;0,0,I18+I29+I51)</f>
        <v>94997.89999999997</v>
      </c>
      <c r="J50" s="41">
        <f>IF(J18+J29+J42+J51&lt;0,0,J18+J29+J51)</f>
        <v>660890.0399999999</v>
      </c>
      <c r="K50" s="41">
        <f>IF(K18+K29+K42+K51&lt;0,0,K18+K29+K51)</f>
        <v>805713.8599999999</v>
      </c>
      <c r="L50" s="42">
        <f>SUM(B50:K50)</f>
        <v>7089205.050000001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621210.72</v>
      </c>
      <c r="C56" s="41">
        <f aca="true" t="shared" si="12" ref="C56:J56">SUM(C57:C68)</f>
        <v>455330.07</v>
      </c>
      <c r="D56" s="41">
        <f t="shared" si="12"/>
        <v>1430452.91</v>
      </c>
      <c r="E56" s="41">
        <f t="shared" si="12"/>
        <v>1182651.82</v>
      </c>
      <c r="F56" s="41">
        <f t="shared" si="12"/>
        <v>1266748.89</v>
      </c>
      <c r="G56" s="41">
        <f t="shared" si="12"/>
        <v>166093.22</v>
      </c>
      <c r="H56" s="41">
        <f t="shared" si="12"/>
        <v>405115.62</v>
      </c>
      <c r="I56" s="41">
        <f>SUM(I57:I71)</f>
        <v>94997.9</v>
      </c>
      <c r="J56" s="41">
        <f t="shared" si="12"/>
        <v>660890.04</v>
      </c>
      <c r="K56" s="41">
        <f>SUM(K57:K70)</f>
        <v>805713.86</v>
      </c>
      <c r="L56" s="46">
        <f>SUM(B56:K56)</f>
        <v>7089205.050000001</v>
      </c>
      <c r="M56" s="40"/>
    </row>
    <row r="57" spans="1:13" ht="18.75" customHeight="1">
      <c r="A57" s="47" t="s">
        <v>48</v>
      </c>
      <c r="B57" s="48">
        <v>621210.72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621210.72</v>
      </c>
      <c r="M57" s="40"/>
    </row>
    <row r="58" spans="1:12" ht="18.75" customHeight="1">
      <c r="A58" s="47" t="s">
        <v>58</v>
      </c>
      <c r="B58" s="17">
        <v>0</v>
      </c>
      <c r="C58" s="48">
        <v>398459.34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398459.34</v>
      </c>
    </row>
    <row r="59" spans="1:12" ht="18.75" customHeight="1">
      <c r="A59" s="47" t="s">
        <v>59</v>
      </c>
      <c r="B59" s="17">
        <v>0</v>
      </c>
      <c r="C59" s="48">
        <v>56870.73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56870.73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1430452.91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1430452.91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1182651.82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1182651.82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1266748.89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1266748.89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166093.22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166093.22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405115.62</v>
      </c>
      <c r="I64" s="17">
        <v>0</v>
      </c>
      <c r="J64" s="17">
        <v>0</v>
      </c>
      <c r="K64" s="17">
        <v>0</v>
      </c>
      <c r="L64" s="46">
        <f t="shared" si="13"/>
        <v>405115.62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660890.04</v>
      </c>
      <c r="K66" s="17">
        <v>0</v>
      </c>
      <c r="L66" s="46">
        <f t="shared" si="13"/>
        <v>660890.04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462882.61</v>
      </c>
      <c r="L67" s="46">
        <f t="shared" si="13"/>
        <v>462882.61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342831.25</v>
      </c>
      <c r="L68" s="46">
        <f t="shared" si="13"/>
        <v>342831.25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94997.9</v>
      </c>
      <c r="J71" s="52">
        <v>0</v>
      </c>
      <c r="K71" s="52">
        <v>0</v>
      </c>
      <c r="L71" s="51">
        <f>SUM(B71:K71)</f>
        <v>94997.9</v>
      </c>
    </row>
    <row r="72" spans="1:12" ht="18" customHeight="1">
      <c r="A72" s="5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2022-05-30T19:23:21Z</dcterms:modified>
  <cp:category/>
  <cp:version/>
  <cp:contentType/>
  <cp:contentStatus/>
</cp:coreProperties>
</file>