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<sst xmlns="http://schemas.openxmlformats.org/spreadsheetml/2006/main" count="81" uniqueCount="80">
  <si>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</si>
  <si>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</si>
  <si>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</si>
  <si>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</si>
  <si>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</si>
  <si>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</si>
  <si>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</si>
  <si>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</si>
  <si>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</si>
  <si>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</si>
  <si>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</si>
  <si>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</si>
  <si>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</si>
  <si>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</si>
  <si>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</si>
  <si>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</si>
  <si>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</si>
  <si>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</si>
  <si>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</si>
  <si>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</si>
  <si>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</si>
  <si>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</si>
  <si>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</si>
  <si>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</si>
  <si>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</si>
  <si>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</si>
  <si>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</si>
  <si>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</si>
  <si>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</si>
  <si>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</si>
  <si>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</si>
  <si>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</si>
  <si>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</si>
  <si>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</si>
  <si>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</si>
  <si>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</si>
  <si>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</si>
  <si>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</si>
  <si>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</si>
  <si>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</si>
  <si>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</si>
  <si>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</si>
  <si>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</si>
  <si>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</si>
  <si>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</si>
  <si>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</si>
  <si>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</si>
  <si>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</si>
  <si>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</si>
  <si>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</si>
  <si>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</si>
  <si>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</si>
  <si>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</si>
  <si>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</si>
  <si>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</si>
  <si>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</si>
  <si>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</si>
  <si>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</si>
  <si>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</si>
  <si>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</si>
  <si>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</si>
  <si>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</si>
  <si>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</si>
  <si>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</si>
  <si>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</si>
  <si>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</si>
  <si>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</si>
  <si>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</si>
  <si>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</si>
  <si>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</si>
  <si>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</si>
  <si>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</si>
  <si>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</si>
  <si>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25/05/22 - VENCIMENTO 01/06/22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</si>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</sst>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90209</v>
      </c>
      <c r="C7" s="10">
        <f>C8+C11</f>
        <v>110028</v>
      </c>
      <c r="D7" s="10">
        <f aca="true" t="shared" si="0" ref="D7:K7">D8+D11</f>
        <v>320679</v>
      </c>
      <c r="E7" s="10">
        <f t="shared" si="0"/>
        <v>257129</v>
      </c>
      <c r="F7" s="10">
        <f t="shared" si="0"/>
        <v>276582</v>
      </c>
      <c r="G7" s="10">
        <f t="shared" si="0"/>
        <v>149376</v>
      </c>
      <c r="H7" s="10">
        <f t="shared" si="0"/>
        <v>79492</v>
      </c>
      <c r="I7" s="10">
        <f t="shared" si="0"/>
        <v>118738</v>
      </c>
      <c r="J7" s="10">
        <f t="shared" si="0"/>
        <v>124887</v>
      </c>
      <c r="K7" s="10">
        <f t="shared" si="0"/>
        <v>217811</v>
      </c>
      <c r="L7" s="10">
        <f>SUM(B7:K7)</f>
        <v>1744931</v>
      </c>
      <c r="M7" s="11"/>
    </row>
    <row r="8" spans="1:13" ht="17.25" customHeight="1">
      <c r="A8" s="12" t="s">
        <v>18</v>
      </c>
      <c r="B8" s="13">
        <f>B9+B10</f>
        <v>6363</v>
      </c>
      <c r="C8" s="13">
        <f aca="true" t="shared" si="1" ref="C8:K8">C9+C10</f>
        <v>6689</v>
      </c>
      <c r="D8" s="13">
        <f t="shared" si="1"/>
        <v>20737</v>
      </c>
      <c r="E8" s="13">
        <f t="shared" si="1"/>
        <v>14315</v>
      </c>
      <c r="F8" s="13">
        <f t="shared" si="1"/>
        <v>14083</v>
      </c>
      <c r="G8" s="13">
        <f t="shared" si="1"/>
        <v>10473</v>
      </c>
      <c r="H8" s="13">
        <f t="shared" si="1"/>
        <v>4983</v>
      </c>
      <c r="I8" s="13">
        <f t="shared" si="1"/>
        <v>5629</v>
      </c>
      <c r="J8" s="13">
        <f t="shared" si="1"/>
        <v>8261</v>
      </c>
      <c r="K8" s="13">
        <f t="shared" si="1"/>
        <v>12575</v>
      </c>
      <c r="L8" s="13">
        <f>SUM(B8:K8)</f>
        <v>104108</v>
      </c>
      <c r="M8"/>
    </row>
    <row r="9" spans="1:13" ht="17.25" customHeight="1">
      <c r="A9" s="14" t="s">
        <v>19</v>
      </c>
      <c r="B9" s="15">
        <v>6362</v>
      </c>
      <c r="C9" s="15">
        <v>6689</v>
      </c>
      <c r="D9" s="15">
        <v>20737</v>
      </c>
      <c r="E9" s="15">
        <v>14315</v>
      </c>
      <c r="F9" s="15">
        <v>14083</v>
      </c>
      <c r="G9" s="15">
        <v>10473</v>
      </c>
      <c r="H9" s="15">
        <v>4956</v>
      </c>
      <c r="I9" s="15">
        <v>5629</v>
      </c>
      <c r="J9" s="15">
        <v>8261</v>
      </c>
      <c r="K9" s="15">
        <v>12575</v>
      </c>
      <c r="L9" s="13">
        <f>SUM(B9:K9)</f>
        <v>104080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27</v>
      </c>
      <c r="I10" s="15">
        <v>0</v>
      </c>
      <c r="J10" s="15">
        <v>0</v>
      </c>
      <c r="K10" s="15">
        <v>0</v>
      </c>
      <c r="L10" s="13">
        <f>SUM(B10:K10)</f>
        <v>28</v>
      </c>
      <c r="M10"/>
    </row>
    <row r="11" spans="1:13" ht="17.25" customHeight="1">
      <c r="A11" s="12" t="s">
        <v>21</v>
      </c>
      <c r="B11" s="15">
        <v>83846</v>
      </c>
      <c r="C11" s="15">
        <v>103339</v>
      </c>
      <c r="D11" s="15">
        <v>299942</v>
      </c>
      <c r="E11" s="15">
        <v>242814</v>
      </c>
      <c r="F11" s="15">
        <v>262499</v>
      </c>
      <c r="G11" s="15">
        <v>138903</v>
      </c>
      <c r="H11" s="15">
        <v>74509</v>
      </c>
      <c r="I11" s="15">
        <v>113109</v>
      </c>
      <c r="J11" s="15">
        <v>116626</v>
      </c>
      <c r="K11" s="15">
        <v>205236</v>
      </c>
      <c r="L11" s="13">
        <f>SUM(B11:K11)</f>
        <v>1640823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19" t="s">
        <v>74</v>
      </c>
      <c r="B14" s="20">
        <v>0.3809</v>
      </c>
      <c r="C14" s="20">
        <v>0.3469</v>
      </c>
      <c r="D14" s="20">
        <v>0.4129</v>
      </c>
      <c r="E14" s="20">
        <v>0.4182</v>
      </c>
      <c r="F14" s="20">
        <v>0.3695</v>
      </c>
      <c r="G14" s="20">
        <v>0.4063</v>
      </c>
      <c r="H14" s="20">
        <v>0.4476</v>
      </c>
      <c r="I14" s="20">
        <v>0.3711</v>
      </c>
      <c r="J14" s="20">
        <v>0.3996</v>
      </c>
      <c r="K14" s="20">
        <v>0.3263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1.251102405171184</v>
      </c>
      <c r="C16" s="22">
        <v>1.177923170807878</v>
      </c>
      <c r="D16" s="22">
        <v>1.068327800595778</v>
      </c>
      <c r="E16" s="22">
        <v>1.081036736253274</v>
      </c>
      <c r="F16" s="22">
        <v>1.193032795376562</v>
      </c>
      <c r="G16" s="22">
        <v>1.201953348368168</v>
      </c>
      <c r="H16" s="22">
        <v>1.113696038176718</v>
      </c>
      <c r="I16" s="22">
        <v>1.185916300308407</v>
      </c>
      <c r="J16" s="22">
        <v>1.28151236925938</v>
      </c>
      <c r="K16" s="22">
        <v>1.120294663674343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743699.73</v>
      </c>
      <c r="C18" s="25">
        <f aca="true" t="shared" si="2" ref="C18:K18">SUM(C19:C26)</f>
        <v>490189.73</v>
      </c>
      <c r="D18" s="25">
        <f t="shared" si="2"/>
        <v>1552595.29</v>
      </c>
      <c r="E18" s="25">
        <f t="shared" si="2"/>
        <v>1269550.98</v>
      </c>
      <c r="F18" s="25">
        <f t="shared" si="2"/>
        <v>1344032.6099999999</v>
      </c>
      <c r="G18" s="25">
        <f t="shared" si="2"/>
        <v>805197.5299999999</v>
      </c>
      <c r="H18" s="25">
        <f t="shared" si="2"/>
        <v>439003.19000000006</v>
      </c>
      <c r="I18" s="25">
        <f t="shared" si="2"/>
        <v>569298.11</v>
      </c>
      <c r="J18" s="25">
        <f t="shared" si="2"/>
        <v>700403.89</v>
      </c>
      <c r="K18" s="25">
        <f t="shared" si="2"/>
        <v>871150.4</v>
      </c>
      <c r="L18" s="25">
        <f>SUM(B18:K18)</f>
        <v>8785121.46</v>
      </c>
      <c r="M18"/>
    </row>
    <row r="19" spans="1:13" ht="17.25" customHeight="1">
      <c r="A19" s="26" t="s">
        <v>24</v>
      </c>
      <c r="B19" s="60">
        <f>ROUND((B13+B14)*B7,2)</f>
        <v>590616.36</v>
      </c>
      <c r="C19" s="60">
        <f aca="true" t="shared" si="3" ref="C19:K19">ROUND((C13+C14)*C7,2)</f>
        <v>407499.7</v>
      </c>
      <c r="D19" s="60">
        <f t="shared" si="3"/>
        <v>1413553.03</v>
      </c>
      <c r="E19" s="60">
        <f t="shared" si="3"/>
        <v>1148080.99</v>
      </c>
      <c r="F19" s="60">
        <f t="shared" si="3"/>
        <v>1091143.65</v>
      </c>
      <c r="G19" s="60">
        <f t="shared" si="3"/>
        <v>647978.15</v>
      </c>
      <c r="H19" s="60">
        <f t="shared" si="3"/>
        <v>379844.57</v>
      </c>
      <c r="I19" s="60">
        <f t="shared" si="3"/>
        <v>470416.21</v>
      </c>
      <c r="J19" s="60">
        <f t="shared" si="3"/>
        <v>532855.36</v>
      </c>
      <c r="K19" s="60">
        <f t="shared" si="3"/>
        <v>758897.09</v>
      </c>
      <c r="L19" s="33">
        <f>SUM(B19:K19)</f>
        <v>7440885.110000001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148305.19</v>
      </c>
      <c r="C20" s="33">
        <f t="shared" si="4"/>
        <v>72503.64</v>
      </c>
      <c r="D20" s="33">
        <f t="shared" si="4"/>
        <v>96584.97</v>
      </c>
      <c r="E20" s="33">
        <f t="shared" si="4"/>
        <v>93036.74</v>
      </c>
      <c r="F20" s="33">
        <f t="shared" si="4"/>
        <v>210626.51</v>
      </c>
      <c r="G20" s="33">
        <f t="shared" si="4"/>
        <v>130861.36</v>
      </c>
      <c r="H20" s="33">
        <f t="shared" si="4"/>
        <v>43186.82</v>
      </c>
      <c r="I20" s="33">
        <f t="shared" si="4"/>
        <v>87458.04</v>
      </c>
      <c r="J20" s="33">
        <f t="shared" si="4"/>
        <v>150005.37</v>
      </c>
      <c r="K20" s="33">
        <f t="shared" si="4"/>
        <v>91291.27</v>
      </c>
      <c r="L20" s="33">
        <f aca="true" t="shared" si="5" ref="L19:L26">SUM(B20:K20)</f>
        <v>1123859.91</v>
      </c>
      <c r="M20"/>
    </row>
    <row r="21" spans="1:13" ht="17.25" customHeight="1">
      <c r="A21" s="27" t="s">
        <v>26</v>
      </c>
      <c r="B21" s="33">
        <v>2343.1</v>
      </c>
      <c r="C21" s="33">
        <v>8042.97</v>
      </c>
      <c r="D21" s="33">
        <v>37343.68</v>
      </c>
      <c r="E21" s="33">
        <v>23767.65</v>
      </c>
      <c r="F21" s="33">
        <v>38949.01</v>
      </c>
      <c r="G21" s="33">
        <v>25300.45</v>
      </c>
      <c r="H21" s="33">
        <v>13903.28</v>
      </c>
      <c r="I21" s="33">
        <v>9170.45</v>
      </c>
      <c r="J21" s="33">
        <v>13645.68</v>
      </c>
      <c r="K21" s="33">
        <v>16787.49</v>
      </c>
      <c r="L21" s="33">
        <f t="shared" si="5"/>
        <v>189253.76</v>
      </c>
      <c r="M21"/>
    </row>
    <row r="22" spans="1:13" ht="17.25" customHeight="1">
      <c r="A22" s="27" t="s">
        <v>27</v>
      </c>
      <c r="B22" s="33">
        <v>1475.56</v>
      </c>
      <c r="C22" s="29">
        <v>1475.56</v>
      </c>
      <c r="D22" s="29">
        <v>2951.12</v>
      </c>
      <c r="E22" s="29">
        <v>2951.12</v>
      </c>
      <c r="F22" s="33">
        <v>1475.56</v>
      </c>
      <c r="G22" s="29">
        <v>0</v>
      </c>
      <c r="H22" s="33">
        <v>1475.56</v>
      </c>
      <c r="I22" s="29">
        <v>1475.56</v>
      </c>
      <c r="J22" s="29">
        <v>2951.12</v>
      </c>
      <c r="K22" s="29">
        <v>2951.12</v>
      </c>
      <c r="L22" s="33">
        <f t="shared" si="5"/>
        <v>19182.28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554.63</v>
      </c>
      <c r="C24" s="33">
        <v>364.34</v>
      </c>
      <c r="D24" s="33">
        <v>1155.67</v>
      </c>
      <c r="E24" s="33">
        <v>944.5</v>
      </c>
      <c r="F24" s="33">
        <v>1000.19</v>
      </c>
      <c r="G24" s="33">
        <v>598.72</v>
      </c>
      <c r="H24" s="33">
        <v>327.21</v>
      </c>
      <c r="I24" s="33">
        <v>424.68</v>
      </c>
      <c r="J24" s="33">
        <v>522.14</v>
      </c>
      <c r="K24" s="33">
        <v>649.78</v>
      </c>
      <c r="L24" s="33">
        <f t="shared" si="5"/>
        <v>6541.860000000001</v>
      </c>
      <c r="M24"/>
    </row>
    <row r="25" spans="1:13" ht="17.25" customHeight="1">
      <c r="A25" s="27" t="s">
        <v>77</v>
      </c>
      <c r="B25" s="33">
        <v>279.7</v>
      </c>
      <c r="C25" s="33">
        <v>210.85</v>
      </c>
      <c r="D25" s="33">
        <v>686.54</v>
      </c>
      <c r="E25" s="33">
        <v>525.03</v>
      </c>
      <c r="F25" s="33">
        <v>572.68</v>
      </c>
      <c r="G25" s="33">
        <v>319.57</v>
      </c>
      <c r="H25" s="33">
        <v>181.21</v>
      </c>
      <c r="I25" s="33">
        <v>240.45</v>
      </c>
      <c r="J25" s="33">
        <v>290.9</v>
      </c>
      <c r="K25" s="33">
        <v>392.64</v>
      </c>
      <c r="L25" s="33">
        <f t="shared" si="5"/>
        <v>3699.5699999999997</v>
      </c>
      <c r="M25"/>
    </row>
    <row r="26" spans="1:13" ht="17.25" customHeight="1">
      <c r="A26" s="27" t="s">
        <v>78</v>
      </c>
      <c r="B26" s="33">
        <v>125.19</v>
      </c>
      <c r="C26" s="33">
        <v>92.67</v>
      </c>
      <c r="D26" s="33">
        <v>320.28</v>
      </c>
      <c r="E26" s="33">
        <v>244.95</v>
      </c>
      <c r="F26" s="33">
        <v>265.01</v>
      </c>
      <c r="G26" s="33">
        <v>139.28</v>
      </c>
      <c r="H26" s="33">
        <v>84.54</v>
      </c>
      <c r="I26" s="33">
        <v>112.72</v>
      </c>
      <c r="J26" s="33">
        <v>133.32</v>
      </c>
      <c r="K26" s="33">
        <v>181.01</v>
      </c>
      <c r="L26" s="33">
        <f t="shared" si="5"/>
        <v>1698.9699999999998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-122156.27000000002</v>
      </c>
      <c r="C29" s="33">
        <f t="shared" si="6"/>
        <v>-31457.55</v>
      </c>
      <c r="D29" s="33">
        <f t="shared" si="6"/>
        <v>-97669.08</v>
      </c>
      <c r="E29" s="33">
        <f t="shared" si="6"/>
        <v>-73153.81999999995</v>
      </c>
      <c r="F29" s="33">
        <f t="shared" si="6"/>
        <v>-67526.9</v>
      </c>
      <c r="G29" s="33">
        <f t="shared" si="6"/>
        <v>2146589.52</v>
      </c>
      <c r="H29" s="33">
        <f t="shared" si="6"/>
        <v>-32074.43</v>
      </c>
      <c r="I29" s="33">
        <f t="shared" si="6"/>
        <v>-38806.01</v>
      </c>
      <c r="J29" s="33">
        <f t="shared" si="6"/>
        <v>-39251.840000000004</v>
      </c>
      <c r="K29" s="33">
        <f t="shared" si="6"/>
        <v>-58943.17</v>
      </c>
      <c r="L29" s="33">
        <f aca="true" t="shared" si="7" ref="L29:L36">SUM(B29:K29)</f>
        <v>1585550.45</v>
      </c>
      <c r="M29"/>
    </row>
    <row r="30" spans="1:13" ht="18.75" customHeight="1">
      <c r="A30" s="27" t="s">
        <v>30</v>
      </c>
      <c r="B30" s="33">
        <f>B31+B32+B33+B34</f>
        <v>-27992.8</v>
      </c>
      <c r="C30" s="33">
        <f aca="true" t="shared" si="8" ref="C30:K30">C31+C32+C33+C34</f>
        <v>-29431.6</v>
      </c>
      <c r="D30" s="33">
        <f t="shared" si="8"/>
        <v>-91242.8</v>
      </c>
      <c r="E30" s="33">
        <f t="shared" si="8"/>
        <v>-62986</v>
      </c>
      <c r="F30" s="33">
        <f t="shared" si="8"/>
        <v>-61965.2</v>
      </c>
      <c r="G30" s="33">
        <f t="shared" si="8"/>
        <v>-46081.2</v>
      </c>
      <c r="H30" s="33">
        <f t="shared" si="8"/>
        <v>-21806.4</v>
      </c>
      <c r="I30" s="33">
        <f t="shared" si="8"/>
        <v>-36444.55</v>
      </c>
      <c r="J30" s="33">
        <f t="shared" si="8"/>
        <v>-36348.4</v>
      </c>
      <c r="K30" s="33">
        <f t="shared" si="8"/>
        <v>-55330</v>
      </c>
      <c r="L30" s="33">
        <f t="shared" si="7"/>
        <v>-469628.95000000007</v>
      </c>
      <c r="M30"/>
    </row>
    <row r="31" spans="1:13" s="36" customFormat="1" ht="18.75" customHeight="1">
      <c r="A31" s="34" t="s">
        <v>55</v>
      </c>
      <c r="B31" s="33">
        <f>-ROUND((B9)*$E$3,2)</f>
        <v>-27992.8</v>
      </c>
      <c r="C31" s="33">
        <f aca="true" t="shared" si="9" ref="C31:K31">-ROUND((C9)*$E$3,2)</f>
        <v>-29431.6</v>
      </c>
      <c r="D31" s="33">
        <f t="shared" si="9"/>
        <v>-91242.8</v>
      </c>
      <c r="E31" s="33">
        <f t="shared" si="9"/>
        <v>-62986</v>
      </c>
      <c r="F31" s="33">
        <f t="shared" si="9"/>
        <v>-61965.2</v>
      </c>
      <c r="G31" s="33">
        <f t="shared" si="9"/>
        <v>-46081.2</v>
      </c>
      <c r="H31" s="33">
        <f t="shared" si="9"/>
        <v>-21806.4</v>
      </c>
      <c r="I31" s="33">
        <f t="shared" si="9"/>
        <v>-24767.6</v>
      </c>
      <c r="J31" s="33">
        <f t="shared" si="9"/>
        <v>-36348.4</v>
      </c>
      <c r="K31" s="33">
        <f t="shared" si="9"/>
        <v>-55330</v>
      </c>
      <c r="L31" s="33">
        <f t="shared" si="7"/>
        <v>-457952.00000000006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-11676.95</v>
      </c>
      <c r="J34" s="17">
        <v>0</v>
      </c>
      <c r="K34" s="17">
        <v>0</v>
      </c>
      <c r="L34" s="33">
        <f t="shared" si="7"/>
        <v>-11676.95</v>
      </c>
      <c r="M34"/>
    </row>
    <row r="35" spans="1:13" s="36" customFormat="1" ht="18.75" customHeight="1">
      <c r="A35" s="27" t="s">
        <v>34</v>
      </c>
      <c r="B35" s="38">
        <f>SUM(B36:B47)</f>
        <v>-94163.47000000002</v>
      </c>
      <c r="C35" s="38">
        <f aca="true" t="shared" si="10" ref="C35:K35">SUM(C36:C47)</f>
        <v>-2025.95</v>
      </c>
      <c r="D35" s="38">
        <f t="shared" si="10"/>
        <v>-6426.28</v>
      </c>
      <c r="E35" s="38">
        <f t="shared" si="10"/>
        <v>-10167.819999999949</v>
      </c>
      <c r="F35" s="38">
        <f t="shared" si="10"/>
        <v>-5561.7</v>
      </c>
      <c r="G35" s="38">
        <f t="shared" si="10"/>
        <v>2192670.72</v>
      </c>
      <c r="H35" s="38">
        <f t="shared" si="10"/>
        <v>-10268.03</v>
      </c>
      <c r="I35" s="38">
        <f t="shared" si="10"/>
        <v>-2361.46</v>
      </c>
      <c r="J35" s="38">
        <f t="shared" si="10"/>
        <v>-2903.44</v>
      </c>
      <c r="K35" s="38">
        <f t="shared" si="10"/>
        <v>-3613.17</v>
      </c>
      <c r="L35" s="33">
        <f t="shared" si="7"/>
        <v>2055179.4000000004</v>
      </c>
      <c r="M35"/>
    </row>
    <row r="36" spans="1:13" ht="18.75" customHeight="1">
      <c r="A36" s="37" t="s">
        <v>35</v>
      </c>
      <c r="B36" s="38">
        <v>-69526.32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-69526.32</v>
      </c>
      <c r="M36"/>
    </row>
    <row r="37" spans="1:13" ht="18.75" customHeight="1">
      <c r="A37" s="37" t="s">
        <v>36</v>
      </c>
      <c r="B37" s="33">
        <v>-21553.05</v>
      </c>
      <c r="C37" s="17">
        <v>0</v>
      </c>
      <c r="D37" s="17">
        <v>0</v>
      </c>
      <c r="E37" s="33">
        <v>-4915.82</v>
      </c>
      <c r="F37" s="28">
        <v>0</v>
      </c>
      <c r="G37" s="28">
        <v>0</v>
      </c>
      <c r="H37" s="33">
        <v>-8448.54</v>
      </c>
      <c r="I37" s="17">
        <v>0</v>
      </c>
      <c r="J37" s="28">
        <v>0</v>
      </c>
      <c r="K37" s="17">
        <v>0</v>
      </c>
      <c r="L37" s="33">
        <f>SUM(B37:K37)</f>
        <v>-34917.41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990000</v>
      </c>
      <c r="F44" s="17">
        <v>0</v>
      </c>
      <c r="G44" s="17">
        <v>2196000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3186000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-990000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-990000</v>
      </c>
    </row>
    <row r="46" spans="1:12" ht="18.75" customHeight="1">
      <c r="A46" s="37" t="s">
        <v>72</v>
      </c>
      <c r="B46" s="17">
        <v>-3084.1</v>
      </c>
      <c r="C46" s="17">
        <v>-2025.95</v>
      </c>
      <c r="D46" s="17">
        <v>-6426.28</v>
      </c>
      <c r="E46" s="17">
        <v>-5252</v>
      </c>
      <c r="F46" s="17">
        <v>-5561.7</v>
      </c>
      <c r="G46" s="17">
        <v>-3329.28</v>
      </c>
      <c r="H46" s="17">
        <v>-1819.49</v>
      </c>
      <c r="I46" s="17">
        <v>-2361.46</v>
      </c>
      <c r="J46" s="17">
        <v>-2903.44</v>
      </c>
      <c r="K46" s="17">
        <v>-3613.17</v>
      </c>
      <c r="L46" s="30">
        <f t="shared" si="11"/>
        <v>-36376.87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621543.46</v>
      </c>
      <c r="C50" s="41">
        <f>IF(C18+C29+C42+C51&lt;0,0,C18+C29+C51)</f>
        <v>458732.18</v>
      </c>
      <c r="D50" s="41">
        <f>IF(D18+D29+D42+D51&lt;0,0,D18+D29+D51)</f>
        <v>1454926.21</v>
      </c>
      <c r="E50" s="41">
        <f>IF(E18+E29+E42+E51&lt;0,0,E18+E29+E51)</f>
        <v>1196397.1600000001</v>
      </c>
      <c r="F50" s="41">
        <f>IF(F18+F29+F42+F51&lt;0,0,F18+F29+F51)</f>
        <v>1276505.71</v>
      </c>
      <c r="G50" s="41">
        <f>IF(G18+G29+G42+G51&lt;0,0,G18+G29+G51)</f>
        <v>2951787.05</v>
      </c>
      <c r="H50" s="41">
        <f>IF(H18+H29+H42+H51&lt;0,0,H18+H29+H51)</f>
        <v>406928.76000000007</v>
      </c>
      <c r="I50" s="41">
        <f>IF(I18+I29+I42+I51&lt;0,0,I18+I29+I51)</f>
        <v>530492.1</v>
      </c>
      <c r="J50" s="41">
        <f>IF(J18+J29+J42+J51&lt;0,0,J18+J29+J51)</f>
        <v>661152.05</v>
      </c>
      <c r="K50" s="41">
        <f>IF(K18+K29+K42+K51&lt;0,0,K18+K29+K51)</f>
        <v>812207.23</v>
      </c>
      <c r="L50" s="42">
        <f>SUM(B50:K50)</f>
        <v>10370671.91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621543.47</v>
      </c>
      <c r="C56" s="41">
        <f aca="true" t="shared" si="12" ref="C56:J56">SUM(C57:C68)</f>
        <v>458732.18</v>
      </c>
      <c r="D56" s="41">
        <f t="shared" si="12"/>
        <v>1454926.21</v>
      </c>
      <c r="E56" s="41">
        <f t="shared" si="12"/>
        <v>1196397.16</v>
      </c>
      <c r="F56" s="41">
        <f t="shared" si="12"/>
        <v>1276505.7</v>
      </c>
      <c r="G56" s="41">
        <f t="shared" si="12"/>
        <v>2951787.04</v>
      </c>
      <c r="H56" s="41">
        <f t="shared" si="12"/>
        <v>406928.76</v>
      </c>
      <c r="I56" s="41">
        <f>SUM(I57:I71)</f>
        <v>530492.1</v>
      </c>
      <c r="J56" s="41">
        <f t="shared" si="12"/>
        <v>661152.05</v>
      </c>
      <c r="K56" s="41">
        <f>SUM(K57:K70)</f>
        <v>812207.22</v>
      </c>
      <c r="L56" s="46">
        <f>SUM(B56:K56)</f>
        <v>10370671.89</v>
      </c>
      <c r="M56" s="40"/>
    </row>
    <row r="57" spans="1:13" ht="18.75" customHeight="1">
      <c r="A57" s="47" t="s">
        <v>48</v>
      </c>
      <c r="B57" s="48">
        <v>621543.47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621543.47</v>
      </c>
      <c r="M57" s="40"/>
    </row>
    <row r="58" spans="1:12" ht="18.75" customHeight="1">
      <c r="A58" s="47" t="s">
        <v>58</v>
      </c>
      <c r="B58" s="17">
        <v>0</v>
      </c>
      <c r="C58" s="48">
        <v>431024.76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431024.76</v>
      </c>
    </row>
    <row r="59" spans="1:12" ht="18.75" customHeight="1">
      <c r="A59" s="47" t="s">
        <v>59</v>
      </c>
      <c r="B59" s="17">
        <v>0</v>
      </c>
      <c r="C59" s="48">
        <v>27707.42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27707.42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1454926.21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1454926.21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1196397.16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1196397.16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1276505.7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1276505.7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2951787.04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2951787.04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406928.76</v>
      </c>
      <c r="I64" s="17">
        <v>0</v>
      </c>
      <c r="J64" s="17">
        <v>0</v>
      </c>
      <c r="K64" s="17">
        <v>0</v>
      </c>
      <c r="L64" s="46">
        <f t="shared" si="13"/>
        <v>406928.76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661152.05</v>
      </c>
      <c r="K66" s="17">
        <v>0</v>
      </c>
      <c r="L66" s="46">
        <f t="shared" si="13"/>
        <v>661152.05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470511.64</v>
      </c>
      <c r="L67" s="46">
        <f t="shared" si="13"/>
        <v>470511.64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341695.58</v>
      </c>
      <c r="L68" s="46">
        <f t="shared" si="13"/>
        <v>341695.58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530492.1</v>
      </c>
      <c r="J71" s="52">
        <v>0</v>
      </c>
      <c r="K71" s="52">
        <v>0</v>
      </c>
      <c r="L71" s="51">
        <f>SUM(B71:K71)</f>
        <v>530492.1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1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2022-06-01T17:38:58Z</dcterms:modified>
  <cp:category/>
  <cp:version/>
  <cp:contentType/>
  <cp:contentStatus/>
</cp:coreProperties>
</file>