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<sst xmlns="http://schemas.openxmlformats.org/spreadsheetml/2006/main" count="81" uniqueCount="80">
  <si>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</si>
  <si>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</si>
  <si>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</si>
  <si>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</si>
  <si>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</si>
  <si>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</si>
  <si>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</si>
  <si>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</si>
  <si>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</si>
  <si>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</si>
  <si>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</si>
  <si>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</si>
  <si>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</si>
  <si>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</si>
  <si>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</si>
  <si>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</si>
  <si>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</si>
  <si>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</si>
  <si>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</si>
  <si>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</si>
  <si>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</si>
  <si>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</si>
  <si>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</si>
  <si>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</si>
  <si>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</si>
  <si>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</si>
  <si>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</si>
  <si>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</si>
  <si>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</si>
  <si>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</si>
  <si>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</si>
  <si>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</si>
  <si>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</si>
  <si>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</si>
  <si>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</si>
  <si>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</si>
  <si>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</si>
  <si>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</si>
  <si>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</si>
  <si>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</si>
  <si>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</si>
  <si>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</si>
  <si>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</si>
  <si>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</si>
  <si>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</si>
  <si>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</si>
  <si>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</si>
  <si>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</si>
  <si>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</si>
  <si>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</si>
  <si>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</si>
  <si>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</si>
  <si>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</si>
  <si>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</si>
  <si>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</si>
  <si>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</si>
  <si>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</si>
  <si>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</si>
  <si>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</si>
  <si>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</si>
  <si>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</si>
  <si>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</si>
  <si>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</si>
  <si>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</si>
  <si>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</si>
  <si>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</si>
  <si>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</si>
  <si>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</si>
  <si>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</si>
  <si>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</si>
  <si>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</si>
  <si>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</si>
  <si>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</si>
  <si>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28/05/22 - VENCIMENTO 03/06/22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</si>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</sst>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47066</v>
      </c>
      <c r="C7" s="10">
        <f>C8+C11</f>
        <v>59937</v>
      </c>
      <c r="D7" s="10">
        <f aca="true" t="shared" si="0" ref="D7:K7">D8+D11</f>
        <v>185170</v>
      </c>
      <c r="E7" s="10">
        <f t="shared" si="0"/>
        <v>147580</v>
      </c>
      <c r="F7" s="10">
        <f t="shared" si="0"/>
        <v>161115</v>
      </c>
      <c r="G7" s="10">
        <f t="shared" si="0"/>
        <v>73187</v>
      </c>
      <c r="H7" s="10">
        <f t="shared" si="0"/>
        <v>37210</v>
      </c>
      <c r="I7" s="10">
        <f t="shared" si="0"/>
        <v>69478</v>
      </c>
      <c r="J7" s="10">
        <f t="shared" si="0"/>
        <v>47982</v>
      </c>
      <c r="K7" s="10">
        <f t="shared" si="0"/>
        <v>127016</v>
      </c>
      <c r="L7" s="10">
        <f>SUM(B7:K7)</f>
        <v>955741</v>
      </c>
      <c r="M7" s="11"/>
    </row>
    <row r="8" spans="1:13" ht="17.25" customHeight="1">
      <c r="A8" s="12" t="s">
        <v>18</v>
      </c>
      <c r="B8" s="13">
        <f>B9+B10</f>
        <v>4689</v>
      </c>
      <c r="C8" s="13">
        <f aca="true" t="shared" si="1" ref="C8:K8">C9+C10</f>
        <v>4950</v>
      </c>
      <c r="D8" s="13">
        <f t="shared" si="1"/>
        <v>16172</v>
      </c>
      <c r="E8" s="13">
        <f t="shared" si="1"/>
        <v>11701</v>
      </c>
      <c r="F8" s="13">
        <f t="shared" si="1"/>
        <v>11735</v>
      </c>
      <c r="G8" s="13">
        <f t="shared" si="1"/>
        <v>7006</v>
      </c>
      <c r="H8" s="13">
        <f t="shared" si="1"/>
        <v>2904</v>
      </c>
      <c r="I8" s="13">
        <f t="shared" si="1"/>
        <v>4206</v>
      </c>
      <c r="J8" s="13">
        <f t="shared" si="1"/>
        <v>3652</v>
      </c>
      <c r="K8" s="13">
        <f t="shared" si="1"/>
        <v>9267</v>
      </c>
      <c r="L8" s="13">
        <f>SUM(B8:K8)</f>
        <v>76282</v>
      </c>
      <c r="M8"/>
    </row>
    <row r="9" spans="1:13" ht="17.25" customHeight="1">
      <c r="A9" s="14" t="s">
        <v>19</v>
      </c>
      <c r="B9" s="15">
        <v>4688</v>
      </c>
      <c r="C9" s="15">
        <v>4950</v>
      </c>
      <c r="D9" s="15">
        <v>16172</v>
      </c>
      <c r="E9" s="15">
        <v>11701</v>
      </c>
      <c r="F9" s="15">
        <v>11735</v>
      </c>
      <c r="G9" s="15">
        <v>7006</v>
      </c>
      <c r="H9" s="15">
        <v>2867</v>
      </c>
      <c r="I9" s="15">
        <v>4206</v>
      </c>
      <c r="J9" s="15">
        <v>3652</v>
      </c>
      <c r="K9" s="15">
        <v>9267</v>
      </c>
      <c r="L9" s="13">
        <f>SUM(B9:K9)</f>
        <v>76244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37</v>
      </c>
      <c r="I10" s="15">
        <v>0</v>
      </c>
      <c r="J10" s="15">
        <v>0</v>
      </c>
      <c r="K10" s="15">
        <v>0</v>
      </c>
      <c r="L10" s="13">
        <f>SUM(B10:K10)</f>
        <v>38</v>
      </c>
      <c r="M10"/>
    </row>
    <row r="11" spans="1:13" ht="17.25" customHeight="1">
      <c r="A11" s="12" t="s">
        <v>21</v>
      </c>
      <c r="B11" s="15">
        <v>42377</v>
      </c>
      <c r="C11" s="15">
        <v>54987</v>
      </c>
      <c r="D11" s="15">
        <v>168998</v>
      </c>
      <c r="E11" s="15">
        <v>135879</v>
      </c>
      <c r="F11" s="15">
        <v>149380</v>
      </c>
      <c r="G11" s="15">
        <v>66181</v>
      </c>
      <c r="H11" s="15">
        <v>34306</v>
      </c>
      <c r="I11" s="15">
        <v>65272</v>
      </c>
      <c r="J11" s="15">
        <v>44330</v>
      </c>
      <c r="K11" s="15">
        <v>117749</v>
      </c>
      <c r="L11" s="13">
        <f>SUM(B11:K11)</f>
        <v>879459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74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1.277893956798079</v>
      </c>
      <c r="C16" s="22">
        <v>1.187836934460092</v>
      </c>
      <c r="D16" s="22">
        <v>1.087845340680087</v>
      </c>
      <c r="E16" s="22">
        <v>1.086284228526142</v>
      </c>
      <c r="F16" s="22">
        <v>1.214563062591302</v>
      </c>
      <c r="G16" s="22">
        <v>1.209751767291744</v>
      </c>
      <c r="H16" s="22">
        <v>1.142521714573931</v>
      </c>
      <c r="I16" s="22">
        <v>1.188425335349036</v>
      </c>
      <c r="J16" s="22">
        <v>1.307072656328244</v>
      </c>
      <c r="K16" s="22">
        <v>1.110178114239246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418212.66000000003</v>
      </c>
      <c r="C18" s="25">
        <f aca="true" t="shared" si="2" ref="C18:K18">SUM(C19:C26)</f>
        <v>287066.2799999999</v>
      </c>
      <c r="D18" s="25">
        <f t="shared" si="2"/>
        <v>975333.56</v>
      </c>
      <c r="E18" s="25">
        <f t="shared" si="2"/>
        <v>783142.5799999998</v>
      </c>
      <c r="F18" s="25">
        <f t="shared" si="2"/>
        <v>849724.0700000001</v>
      </c>
      <c r="G18" s="25">
        <f t="shared" si="2"/>
        <v>423674.07</v>
      </c>
      <c r="H18" s="25">
        <f t="shared" si="2"/>
        <v>226201.3</v>
      </c>
      <c r="I18" s="25">
        <f t="shared" si="2"/>
        <v>353967.76000000007</v>
      </c>
      <c r="J18" s="25">
        <f t="shared" si="2"/>
        <v>295366.83</v>
      </c>
      <c r="K18" s="25">
        <f t="shared" si="2"/>
        <v>535830.48</v>
      </c>
      <c r="L18" s="25">
        <f>SUM(B18:K18)</f>
        <v>5148519.59</v>
      </c>
      <c r="M18"/>
    </row>
    <row r="19" spans="1:13" ht="17.25" customHeight="1">
      <c r="A19" s="26" t="s">
        <v>24</v>
      </c>
      <c r="B19" s="61">
        <f>ROUND((B13+B14)*B7,2)</f>
        <v>324642.44</v>
      </c>
      <c r="C19" s="61">
        <f aca="true" t="shared" si="3" ref="C19:K19">ROUND((C13+C14)*C7,2)</f>
        <v>233418.65</v>
      </c>
      <c r="D19" s="61">
        <f t="shared" si="3"/>
        <v>858281.47</v>
      </c>
      <c r="E19" s="61">
        <f t="shared" si="3"/>
        <v>692902.86</v>
      </c>
      <c r="F19" s="61">
        <f t="shared" si="3"/>
        <v>668369.47</v>
      </c>
      <c r="G19" s="61">
        <f t="shared" si="3"/>
        <v>333835.18</v>
      </c>
      <c r="H19" s="61">
        <f t="shared" si="3"/>
        <v>186965.37</v>
      </c>
      <c r="I19" s="61">
        <f t="shared" si="3"/>
        <v>289438.4</v>
      </c>
      <c r="J19" s="61">
        <f t="shared" si="3"/>
        <v>215276.04</v>
      </c>
      <c r="K19" s="61">
        <f t="shared" si="3"/>
        <v>465361.22</v>
      </c>
      <c r="L19" s="33">
        <f>SUM(B19:K19)</f>
        <v>4268491.1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90216.17</v>
      </c>
      <c r="C20" s="33">
        <f t="shared" si="4"/>
        <v>43844.64</v>
      </c>
      <c r="D20" s="33">
        <f t="shared" si="4"/>
        <v>75396.03</v>
      </c>
      <c r="E20" s="33">
        <f t="shared" si="4"/>
        <v>59786.59</v>
      </c>
      <c r="F20" s="33">
        <f t="shared" si="4"/>
        <v>143407.4</v>
      </c>
      <c r="G20" s="33">
        <f t="shared" si="4"/>
        <v>70022.52</v>
      </c>
      <c r="H20" s="33">
        <f t="shared" si="4"/>
        <v>26646.63</v>
      </c>
      <c r="I20" s="33">
        <f t="shared" si="4"/>
        <v>54537.53</v>
      </c>
      <c r="J20" s="33">
        <f t="shared" si="4"/>
        <v>66105.39</v>
      </c>
      <c r="K20" s="33">
        <f t="shared" si="4"/>
        <v>51272.62</v>
      </c>
      <c r="L20" s="33">
        <f aca="true" t="shared" si="5" ref="L19:L26">SUM(B20:K20)</f>
        <v>681235.52</v>
      </c>
      <c r="M20"/>
    </row>
    <row r="21" spans="1:13" ht="17.25" customHeight="1">
      <c r="A21" s="27" t="s">
        <v>26</v>
      </c>
      <c r="B21" s="33">
        <v>730.08</v>
      </c>
      <c r="C21" s="33">
        <v>7433.55</v>
      </c>
      <c r="D21" s="33">
        <v>36046.31</v>
      </c>
      <c r="E21" s="33">
        <v>25305.32</v>
      </c>
      <c r="F21" s="33">
        <v>34382.21</v>
      </c>
      <c r="G21" s="33">
        <v>18860.91</v>
      </c>
      <c r="H21" s="33">
        <v>10329.57</v>
      </c>
      <c r="I21" s="33">
        <v>7493.84</v>
      </c>
      <c r="J21" s="33">
        <v>9756.53</v>
      </c>
      <c r="K21" s="33">
        <v>14535.24</v>
      </c>
      <c r="L21" s="33">
        <f t="shared" si="5"/>
        <v>164873.56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489.65</v>
      </c>
      <c r="C24" s="33">
        <v>336.49</v>
      </c>
      <c r="D24" s="33">
        <v>1144.07</v>
      </c>
      <c r="E24" s="33">
        <v>918.97</v>
      </c>
      <c r="F24" s="33">
        <v>997.87</v>
      </c>
      <c r="G24" s="33">
        <v>496.61</v>
      </c>
      <c r="H24" s="33">
        <v>264.55</v>
      </c>
      <c r="I24" s="33">
        <v>415.39</v>
      </c>
      <c r="J24" s="33">
        <v>345.77</v>
      </c>
      <c r="K24" s="33">
        <v>628.89</v>
      </c>
      <c r="L24" s="33">
        <f t="shared" si="5"/>
        <v>6038.260000000001</v>
      </c>
      <c r="M24"/>
    </row>
    <row r="25" spans="1:13" ht="17.25" customHeight="1">
      <c r="A25" s="27" t="s">
        <v>77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181.21</v>
      </c>
      <c r="I25" s="33">
        <v>240.45</v>
      </c>
      <c r="J25" s="33">
        <v>290.92</v>
      </c>
      <c r="K25" s="33">
        <v>392.64</v>
      </c>
      <c r="L25" s="33">
        <f t="shared" si="5"/>
        <v>3699.5899999999997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181.01</v>
      </c>
      <c r="L26" s="33">
        <f t="shared" si="5"/>
        <v>1698.9699999999998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-125599.03</v>
      </c>
      <c r="C29" s="33">
        <f t="shared" si="6"/>
        <v>-23651.1</v>
      </c>
      <c r="D29" s="33">
        <f t="shared" si="6"/>
        <v>-77518.55</v>
      </c>
      <c r="E29" s="33">
        <f t="shared" si="6"/>
        <v>-665113.1000000001</v>
      </c>
      <c r="F29" s="33">
        <f t="shared" si="6"/>
        <v>-57182.79</v>
      </c>
      <c r="G29" s="33">
        <f t="shared" si="6"/>
        <v>-330587.89</v>
      </c>
      <c r="H29" s="33">
        <f t="shared" si="6"/>
        <v>-23570.47</v>
      </c>
      <c r="I29" s="33">
        <f t="shared" si="6"/>
        <v>-20816.25</v>
      </c>
      <c r="J29" s="33">
        <f t="shared" si="6"/>
        <v>-17991.52</v>
      </c>
      <c r="K29" s="33">
        <f t="shared" si="6"/>
        <v>-44271.83</v>
      </c>
      <c r="L29" s="33">
        <f aca="true" t="shared" si="7" ref="L29:L36">SUM(B29:K29)</f>
        <v>-1386302.53</v>
      </c>
      <c r="M29"/>
    </row>
    <row r="30" spans="1:13" ht="18.75" customHeight="1">
      <c r="A30" s="27" t="s">
        <v>30</v>
      </c>
      <c r="B30" s="33">
        <f>B31+B32+B33+B34</f>
        <v>-20627.2</v>
      </c>
      <c r="C30" s="33">
        <f aca="true" t="shared" si="8" ref="C30:K30">C31+C32+C33+C34</f>
        <v>-21780</v>
      </c>
      <c r="D30" s="33">
        <f t="shared" si="8"/>
        <v>-71156.8</v>
      </c>
      <c r="E30" s="33">
        <f t="shared" si="8"/>
        <v>-51484.4</v>
      </c>
      <c r="F30" s="33">
        <f t="shared" si="8"/>
        <v>-51634</v>
      </c>
      <c r="G30" s="33">
        <f t="shared" si="8"/>
        <v>-30826.4</v>
      </c>
      <c r="H30" s="33">
        <f t="shared" si="8"/>
        <v>-12614.8</v>
      </c>
      <c r="I30" s="33">
        <f t="shared" si="8"/>
        <v>-18506.4</v>
      </c>
      <c r="J30" s="33">
        <f t="shared" si="8"/>
        <v>-16068.8</v>
      </c>
      <c r="K30" s="33">
        <f t="shared" si="8"/>
        <v>-40774.8</v>
      </c>
      <c r="L30" s="33">
        <f t="shared" si="7"/>
        <v>-335473.6</v>
      </c>
      <c r="M30"/>
    </row>
    <row r="31" spans="1:13" s="36" customFormat="1" ht="18.75" customHeight="1">
      <c r="A31" s="34" t="s">
        <v>55</v>
      </c>
      <c r="B31" s="33">
        <f>-ROUND((B9)*$E$3,2)</f>
        <v>-20627.2</v>
      </c>
      <c r="C31" s="33">
        <f aca="true" t="shared" si="9" ref="C31:K31">-ROUND((C9)*$E$3,2)</f>
        <v>-21780</v>
      </c>
      <c r="D31" s="33">
        <f t="shared" si="9"/>
        <v>-71156.8</v>
      </c>
      <c r="E31" s="33">
        <f t="shared" si="9"/>
        <v>-51484.4</v>
      </c>
      <c r="F31" s="33">
        <f t="shared" si="9"/>
        <v>-51634</v>
      </c>
      <c r="G31" s="33">
        <f t="shared" si="9"/>
        <v>-30826.4</v>
      </c>
      <c r="H31" s="33">
        <f t="shared" si="9"/>
        <v>-12614.8</v>
      </c>
      <c r="I31" s="33">
        <f t="shared" si="9"/>
        <v>-18506.4</v>
      </c>
      <c r="J31" s="33">
        <f t="shared" si="9"/>
        <v>-16068.8</v>
      </c>
      <c r="K31" s="33">
        <f t="shared" si="9"/>
        <v>-40774.8</v>
      </c>
      <c r="L31" s="33">
        <f t="shared" si="7"/>
        <v>-335473.6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-104971.83</v>
      </c>
      <c r="C35" s="38">
        <f aca="true" t="shared" si="10" ref="C35:K35">SUM(C36:C47)</f>
        <v>-1871.1</v>
      </c>
      <c r="D35" s="38">
        <f t="shared" si="10"/>
        <v>-6361.75</v>
      </c>
      <c r="E35" s="38">
        <f t="shared" si="10"/>
        <v>-613628.7000000001</v>
      </c>
      <c r="F35" s="38">
        <f t="shared" si="10"/>
        <v>-5548.79</v>
      </c>
      <c r="G35" s="38">
        <f t="shared" si="10"/>
        <v>-299761.49</v>
      </c>
      <c r="H35" s="38">
        <f t="shared" si="10"/>
        <v>-10955.67</v>
      </c>
      <c r="I35" s="38">
        <f t="shared" si="10"/>
        <v>-2309.85</v>
      </c>
      <c r="J35" s="38">
        <f t="shared" si="10"/>
        <v>-1922.72</v>
      </c>
      <c r="K35" s="38">
        <f t="shared" si="10"/>
        <v>-3497.03</v>
      </c>
      <c r="L35" s="33">
        <f t="shared" si="7"/>
        <v>-1050828.9300000002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-603000</v>
      </c>
      <c r="F45" s="17">
        <v>0</v>
      </c>
      <c r="G45" s="17">
        <v>-297000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-900000</v>
      </c>
    </row>
    <row r="46" spans="1:12" ht="18.75" customHeight="1">
      <c r="A46" s="37" t="s">
        <v>72</v>
      </c>
      <c r="B46" s="17">
        <v>-2722.78</v>
      </c>
      <c r="C46" s="17">
        <v>-1871.1</v>
      </c>
      <c r="D46" s="17">
        <v>-6361.75</v>
      </c>
      <c r="E46" s="17">
        <v>-5110.05</v>
      </c>
      <c r="F46" s="17">
        <v>-5548.79</v>
      </c>
      <c r="G46" s="17">
        <v>-2761.49</v>
      </c>
      <c r="H46" s="17">
        <v>-1471.08</v>
      </c>
      <c r="I46" s="17">
        <v>-2309.85</v>
      </c>
      <c r="J46" s="17">
        <v>-1922.72</v>
      </c>
      <c r="K46" s="17">
        <v>-3497.03</v>
      </c>
      <c r="L46" s="30">
        <f t="shared" si="11"/>
        <v>-33576.64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292613.63</v>
      </c>
      <c r="C50" s="41">
        <f>IF(C18+C29+C42+C51&lt;0,0,C18+C29+C51)</f>
        <v>263415.17999999993</v>
      </c>
      <c r="D50" s="41">
        <f>IF(D18+D29+D42+D51&lt;0,0,D18+D29+D51)</f>
        <v>897815.01</v>
      </c>
      <c r="E50" s="41">
        <f>IF(E18+E29+E42+E51&lt;0,0,E18+E29+E51)</f>
        <v>118029.47999999975</v>
      </c>
      <c r="F50" s="41">
        <f>IF(F18+F29+F42+F51&lt;0,0,F18+F29+F51)</f>
        <v>792541.28</v>
      </c>
      <c r="G50" s="41">
        <f>IF(G18+G29+G42+G51&lt;0,0,G18+G29+G51)</f>
        <v>93086.18</v>
      </c>
      <c r="H50" s="41">
        <f>IF(H18+H29+H42+H51&lt;0,0,H18+H29+H51)</f>
        <v>202630.83</v>
      </c>
      <c r="I50" s="41">
        <f>IF(I18+I29+I42+I51&lt;0,0,I18+I29+I51)</f>
        <v>333151.51000000007</v>
      </c>
      <c r="J50" s="41">
        <f>IF(J18+J29+J42+J51&lt;0,0,J18+J29+J51)</f>
        <v>277375.31</v>
      </c>
      <c r="K50" s="41">
        <f>IF(K18+K29+K42+K51&lt;0,0,K18+K29+K51)</f>
        <v>491558.64999999997</v>
      </c>
      <c r="L50" s="42">
        <f>SUM(B50:K50)</f>
        <v>3762217.06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292613.63</v>
      </c>
      <c r="C56" s="41">
        <f aca="true" t="shared" si="12" ref="C56:J56">SUM(C57:C68)</f>
        <v>263415.19</v>
      </c>
      <c r="D56" s="41">
        <f t="shared" si="12"/>
        <v>897815</v>
      </c>
      <c r="E56" s="41">
        <f t="shared" si="12"/>
        <v>118029.47</v>
      </c>
      <c r="F56" s="41">
        <f t="shared" si="12"/>
        <v>792541.28</v>
      </c>
      <c r="G56" s="41">
        <f t="shared" si="12"/>
        <v>93086.18</v>
      </c>
      <c r="H56" s="41">
        <f t="shared" si="12"/>
        <v>202630.82</v>
      </c>
      <c r="I56" s="41">
        <f>SUM(I57:I71)</f>
        <v>333151.51</v>
      </c>
      <c r="J56" s="41">
        <f t="shared" si="12"/>
        <v>277375.31</v>
      </c>
      <c r="K56" s="41">
        <f>SUM(K57:K70)</f>
        <v>491558.65</v>
      </c>
      <c r="L56" s="46">
        <f>SUM(B56:K56)</f>
        <v>3762217.04</v>
      </c>
      <c r="M56" s="40"/>
    </row>
    <row r="57" spans="1:13" ht="18.75" customHeight="1">
      <c r="A57" s="47" t="s">
        <v>48</v>
      </c>
      <c r="B57" s="48">
        <v>292613.63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292613.63</v>
      </c>
      <c r="M57" s="40"/>
    </row>
    <row r="58" spans="1:12" ht="18.75" customHeight="1">
      <c r="A58" s="47" t="s">
        <v>58</v>
      </c>
      <c r="B58" s="17">
        <v>0</v>
      </c>
      <c r="C58" s="48">
        <v>230330.24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230330.24</v>
      </c>
    </row>
    <row r="59" spans="1:12" ht="18.75" customHeight="1">
      <c r="A59" s="47" t="s">
        <v>59</v>
      </c>
      <c r="B59" s="17">
        <v>0</v>
      </c>
      <c r="C59" s="48">
        <v>33084.95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33084.95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897815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897815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118029.47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118029.47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792541.28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792541.28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93086.18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93086.18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202630.82</v>
      </c>
      <c r="I64" s="17">
        <v>0</v>
      </c>
      <c r="J64" s="17">
        <v>0</v>
      </c>
      <c r="K64" s="17">
        <v>0</v>
      </c>
      <c r="L64" s="46">
        <f t="shared" si="13"/>
        <v>202630.82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277375.31</v>
      </c>
      <c r="K66" s="17">
        <v>0</v>
      </c>
      <c r="L66" s="46">
        <f t="shared" si="13"/>
        <v>277375.31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252808.61</v>
      </c>
      <c r="L67" s="46">
        <f t="shared" si="13"/>
        <v>252808.61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238750.04</v>
      </c>
      <c r="L68" s="46">
        <f t="shared" si="13"/>
        <v>238750.04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333151.51</v>
      </c>
      <c r="J71" s="52">
        <v>0</v>
      </c>
      <c r="K71" s="52">
        <v>0</v>
      </c>
      <c r="L71" s="51">
        <f>SUM(B71:K71)</f>
        <v>333151.51</v>
      </c>
    </row>
    <row r="72" spans="1:12" ht="18" customHeight="1">
      <c r="A72" s="53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2022-06-03T17:51:40Z</dcterms:modified>
  <cp:category/>
  <cp:version/>
  <cp:contentType/>
  <cp:contentStatus/>
</cp:coreProperties>
</file>