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<sst xmlns="http://schemas.openxmlformats.org/spreadsheetml/2006/main" count="81" uniqueCount="80">
  <si>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</si>
  <si>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</si>
  <si>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</si>
  <si>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</si>
  <si>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</si>
  <si>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</si>
  <si>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</si>
  <si>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</si>
  <si>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</si>
  <si>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</si>
  <si>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</si>
  <si>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</si>
  <si>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</si>
  <si>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</si>
  <si>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</si>
  <si>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</si>
  <si>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</si>
  <si>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</si>
  <si>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</si>
  <si>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</si>
  <si>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</si>
  <si>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</si>
  <si>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</si>
  <si>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</si>
  <si>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</si>
  <si>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</si>
  <si>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</si>
  <si>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</si>
  <si>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</si>
  <si>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</si>
  <si>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</si>
  <si>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</si>
  <si>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</si>
  <si>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</si>
  <si>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</si>
  <si>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</si>
  <si>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</si>
  <si>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</si>
  <si>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</si>
  <si>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</si>
  <si>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</si>
  <si>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</si>
  <si>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</si>
  <si>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</si>
  <si>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</si>
  <si>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</si>
  <si>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</si>
  <si>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</si>
  <si>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</si>
  <si>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</si>
  <si>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</si>
  <si>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</si>
  <si>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</si>
  <si>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</si>
  <si>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</si>
  <si>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</si>
  <si>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</si>
  <si>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</si>
  <si>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</si>
  <si>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</si>
  <si>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</si>
  <si>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</si>
  <si>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</si>
  <si>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</si>
  <si>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</si>
  <si>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</si>
  <si>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</si>
  <si>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</si>
  <si>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</si>
  <si>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</si>
  <si>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</si>
  <si>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</si>
  <si>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</si>
  <si>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30/05/22 - VENCIMENTO 06/06/22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</si>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</sst>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87232</v>
      </c>
      <c r="C7" s="10">
        <f>C8+C11</f>
        <v>101479</v>
      </c>
      <c r="D7" s="10">
        <f aca="true" t="shared" si="0" ref="D7:K7">D8+D11</f>
        <v>298432</v>
      </c>
      <c r="E7" s="10">
        <f t="shared" si="0"/>
        <v>232555</v>
      </c>
      <c r="F7" s="10">
        <f t="shared" si="0"/>
        <v>258764</v>
      </c>
      <c r="G7" s="10">
        <f t="shared" si="0"/>
        <v>138385</v>
      </c>
      <c r="H7" s="10">
        <f t="shared" si="0"/>
        <v>72129</v>
      </c>
      <c r="I7" s="10">
        <f t="shared" si="0"/>
        <v>110964</v>
      </c>
      <c r="J7" s="10">
        <f t="shared" si="0"/>
        <v>116319</v>
      </c>
      <c r="K7" s="10">
        <f t="shared" si="0"/>
        <v>203517</v>
      </c>
      <c r="L7" s="10">
        <f>SUM(B7:K7)</f>
        <v>1619776</v>
      </c>
      <c r="M7" s="11"/>
    </row>
    <row r="8" spans="1:13" ht="17.25" customHeight="1">
      <c r="A8" s="12" t="s">
        <v>18</v>
      </c>
      <c r="B8" s="13">
        <f>B9+B10</f>
        <v>6528</v>
      </c>
      <c r="C8" s="13">
        <f aca="true" t="shared" si="1" ref="C8:K8">C9+C10</f>
        <v>6800</v>
      </c>
      <c r="D8" s="13">
        <f t="shared" si="1"/>
        <v>20934</v>
      </c>
      <c r="E8" s="13">
        <f t="shared" si="1"/>
        <v>14210</v>
      </c>
      <c r="F8" s="13">
        <f t="shared" si="1"/>
        <v>14710</v>
      </c>
      <c r="G8" s="13">
        <f t="shared" si="1"/>
        <v>10323</v>
      </c>
      <c r="H8" s="13">
        <f t="shared" si="1"/>
        <v>4816</v>
      </c>
      <c r="I8" s="13">
        <f t="shared" si="1"/>
        <v>5818</v>
      </c>
      <c r="J8" s="13">
        <f t="shared" si="1"/>
        <v>7854</v>
      </c>
      <c r="K8" s="13">
        <f t="shared" si="1"/>
        <v>12686</v>
      </c>
      <c r="L8" s="13">
        <f>SUM(B8:K8)</f>
        <v>104679</v>
      </c>
      <c r="M8"/>
    </row>
    <row r="9" spans="1:13" ht="17.25" customHeight="1">
      <c r="A9" s="14" t="s">
        <v>19</v>
      </c>
      <c r="B9" s="15">
        <v>6527</v>
      </c>
      <c r="C9" s="15">
        <v>6800</v>
      </c>
      <c r="D9" s="15">
        <v>20934</v>
      </c>
      <c r="E9" s="15">
        <v>14210</v>
      </c>
      <c r="F9" s="15">
        <v>14710</v>
      </c>
      <c r="G9" s="15">
        <v>10323</v>
      </c>
      <c r="H9" s="15">
        <v>4776</v>
      </c>
      <c r="I9" s="15">
        <v>5818</v>
      </c>
      <c r="J9" s="15">
        <v>7854</v>
      </c>
      <c r="K9" s="15">
        <v>12686</v>
      </c>
      <c r="L9" s="13">
        <f>SUM(B9:K9)</f>
        <v>104638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80704</v>
      </c>
      <c r="C11" s="15">
        <v>94679</v>
      </c>
      <c r="D11" s="15">
        <v>277498</v>
      </c>
      <c r="E11" s="15">
        <v>218345</v>
      </c>
      <c r="F11" s="15">
        <v>244054</v>
      </c>
      <c r="G11" s="15">
        <v>128062</v>
      </c>
      <c r="H11" s="15">
        <v>67313</v>
      </c>
      <c r="I11" s="15">
        <v>105146</v>
      </c>
      <c r="J11" s="15">
        <v>108465</v>
      </c>
      <c r="K11" s="15">
        <v>190831</v>
      </c>
      <c r="L11" s="13">
        <f>SUM(B11:K11)</f>
        <v>1515097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1.284349162328156</v>
      </c>
      <c r="C16" s="22">
        <v>1.253972429127086</v>
      </c>
      <c r="D16" s="22">
        <v>1.118076165789047</v>
      </c>
      <c r="E16" s="22">
        <v>1.163282967096581</v>
      </c>
      <c r="F16" s="22">
        <v>1.252905017470302</v>
      </c>
      <c r="G16" s="22">
        <v>1.271278846170151</v>
      </c>
      <c r="H16" s="22">
        <v>1.200474005251949</v>
      </c>
      <c r="I16" s="22">
        <v>1.251063907598503</v>
      </c>
      <c r="J16" s="22">
        <v>1.357191930313106</v>
      </c>
      <c r="K16" s="22">
        <v>1.17855651883616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778682.6399999998</v>
      </c>
      <c r="C18" s="25">
        <f aca="true" t="shared" si="2" ref="C18:K18">SUM(C19:C26)</f>
        <v>509250.04</v>
      </c>
      <c r="D18" s="25">
        <f t="shared" si="2"/>
        <v>1603060.75</v>
      </c>
      <c r="E18" s="25">
        <f t="shared" si="2"/>
        <v>1306818.5299999998</v>
      </c>
      <c r="F18" s="25">
        <f t="shared" si="2"/>
        <v>1402041.75</v>
      </c>
      <c r="G18" s="25">
        <f t="shared" si="2"/>
        <v>837663.3300000001</v>
      </c>
      <c r="H18" s="25">
        <f t="shared" si="2"/>
        <v>455827.54000000004</v>
      </c>
      <c r="I18" s="25">
        <f t="shared" si="2"/>
        <v>593591.2</v>
      </c>
      <c r="J18" s="25">
        <f t="shared" si="2"/>
        <v>730988.6499999999</v>
      </c>
      <c r="K18" s="25">
        <f t="shared" si="2"/>
        <v>906198.17</v>
      </c>
      <c r="L18" s="25">
        <f>SUM(B18:K18)</f>
        <v>9124122.6</v>
      </c>
      <c r="M18"/>
    </row>
    <row r="19" spans="1:13" ht="17.25" customHeight="1">
      <c r="A19" s="26" t="s">
        <v>24</v>
      </c>
      <c r="B19" s="61">
        <f>ROUND((B13+B14)*B7,2)</f>
        <v>601691.44</v>
      </c>
      <c r="C19" s="61">
        <f aca="true" t="shared" si="3" ref="C19:K19">ROUND((C13+C14)*C7,2)</f>
        <v>395199.82</v>
      </c>
      <c r="D19" s="61">
        <f t="shared" si="3"/>
        <v>1383262.16</v>
      </c>
      <c r="E19" s="61">
        <f t="shared" si="3"/>
        <v>1091868.98</v>
      </c>
      <c r="F19" s="61">
        <f t="shared" si="3"/>
        <v>1073456.58</v>
      </c>
      <c r="G19" s="61">
        <f t="shared" si="3"/>
        <v>631229.34</v>
      </c>
      <c r="H19" s="61">
        <f t="shared" si="3"/>
        <v>362419.37</v>
      </c>
      <c r="I19" s="61">
        <f t="shared" si="3"/>
        <v>462264.93</v>
      </c>
      <c r="J19" s="61">
        <f t="shared" si="3"/>
        <v>521876.83</v>
      </c>
      <c r="K19" s="61">
        <f t="shared" si="3"/>
        <v>745645.58</v>
      </c>
      <c r="L19" s="33">
        <f>SUM(B19:K19)</f>
        <v>7268915.03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171090.46</v>
      </c>
      <c r="C20" s="33">
        <f t="shared" si="4"/>
        <v>100369.86</v>
      </c>
      <c r="D20" s="33">
        <f t="shared" si="4"/>
        <v>163330.29</v>
      </c>
      <c r="E20" s="33">
        <f t="shared" si="4"/>
        <v>178283.61</v>
      </c>
      <c r="F20" s="33">
        <f t="shared" si="4"/>
        <v>271482.56</v>
      </c>
      <c r="G20" s="33">
        <f t="shared" si="4"/>
        <v>171239.17</v>
      </c>
      <c r="H20" s="33">
        <f t="shared" si="4"/>
        <v>72655.66</v>
      </c>
      <c r="I20" s="33">
        <f t="shared" si="4"/>
        <v>116058.04</v>
      </c>
      <c r="J20" s="33">
        <f t="shared" si="4"/>
        <v>186410.19</v>
      </c>
      <c r="K20" s="33">
        <f t="shared" si="4"/>
        <v>133139.88</v>
      </c>
      <c r="L20" s="33">
        <f aca="true" t="shared" si="5" ref="L19:L26">SUM(B20:K20)</f>
        <v>1564059.7199999997</v>
      </c>
      <c r="M20"/>
    </row>
    <row r="21" spans="1:13" ht="17.25" customHeight="1">
      <c r="A21" s="27" t="s">
        <v>26</v>
      </c>
      <c r="B21" s="33">
        <v>3209.47</v>
      </c>
      <c r="C21" s="33">
        <v>11283.07</v>
      </c>
      <c r="D21" s="33">
        <v>50853.91</v>
      </c>
      <c r="E21" s="33">
        <v>31501.89</v>
      </c>
      <c r="F21" s="33">
        <v>53530.66</v>
      </c>
      <c r="G21" s="33">
        <v>34134.93</v>
      </c>
      <c r="H21" s="33">
        <v>18430.12</v>
      </c>
      <c r="I21" s="33">
        <v>12760.95</v>
      </c>
      <c r="J21" s="33">
        <v>18294.07</v>
      </c>
      <c r="K21" s="33">
        <v>22730.42</v>
      </c>
      <c r="L21" s="33">
        <f t="shared" si="5"/>
        <v>256729.49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556.95</v>
      </c>
      <c r="C24" s="33">
        <v>364.34</v>
      </c>
      <c r="D24" s="33">
        <v>1148.71</v>
      </c>
      <c r="E24" s="33">
        <v>935.21</v>
      </c>
      <c r="F24" s="33">
        <v>1004.83</v>
      </c>
      <c r="G24" s="33">
        <v>601.04</v>
      </c>
      <c r="H24" s="33">
        <v>327.21</v>
      </c>
      <c r="I24" s="33">
        <v>424.68</v>
      </c>
      <c r="J24" s="33">
        <v>524.46</v>
      </c>
      <c r="K24" s="33">
        <v>649.78</v>
      </c>
      <c r="L24" s="33">
        <f t="shared" si="5"/>
        <v>6537.21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290.92</v>
      </c>
      <c r="K25" s="33">
        <v>392.64</v>
      </c>
      <c r="L25" s="33">
        <f t="shared" si="5"/>
        <v>3699.5899999999997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-134064.85</v>
      </c>
      <c r="C29" s="33">
        <f t="shared" si="6"/>
        <v>-31945.95</v>
      </c>
      <c r="D29" s="33">
        <f t="shared" si="6"/>
        <v>-98497.16</v>
      </c>
      <c r="E29" s="33">
        <f t="shared" si="6"/>
        <v>-73243.03000000003</v>
      </c>
      <c r="F29" s="33">
        <f t="shared" si="6"/>
        <v>-70311.5</v>
      </c>
      <c r="G29" s="33">
        <f t="shared" si="6"/>
        <v>-48763.38</v>
      </c>
      <c r="H29" s="33">
        <f t="shared" si="6"/>
        <v>-32318.480000000003</v>
      </c>
      <c r="I29" s="33">
        <f t="shared" si="6"/>
        <v>-40192.54</v>
      </c>
      <c r="J29" s="33">
        <f t="shared" si="6"/>
        <v>-37473.94</v>
      </c>
      <c r="K29" s="33">
        <f t="shared" si="6"/>
        <v>-59431.57</v>
      </c>
      <c r="L29" s="33">
        <f aca="true" t="shared" si="7" ref="L29:L36">SUM(B29:K29)</f>
        <v>-626242.4</v>
      </c>
      <c r="M29"/>
    </row>
    <row r="30" spans="1:13" ht="18.75" customHeight="1">
      <c r="A30" s="27" t="s">
        <v>30</v>
      </c>
      <c r="B30" s="33">
        <f>B31+B32+B33+B34</f>
        <v>-28718.8</v>
      </c>
      <c r="C30" s="33">
        <f aca="true" t="shared" si="8" ref="C30:K30">C31+C32+C33+C34</f>
        <v>-29920</v>
      </c>
      <c r="D30" s="33">
        <f t="shared" si="8"/>
        <v>-92109.6</v>
      </c>
      <c r="E30" s="33">
        <f t="shared" si="8"/>
        <v>-62524</v>
      </c>
      <c r="F30" s="33">
        <f t="shared" si="8"/>
        <v>-64724</v>
      </c>
      <c r="G30" s="33">
        <f t="shared" si="8"/>
        <v>-45421.2</v>
      </c>
      <c r="H30" s="33">
        <f t="shared" si="8"/>
        <v>-21014.4</v>
      </c>
      <c r="I30" s="33">
        <f t="shared" si="8"/>
        <v>-37831.08</v>
      </c>
      <c r="J30" s="33">
        <f t="shared" si="8"/>
        <v>-34557.6</v>
      </c>
      <c r="K30" s="33">
        <f t="shared" si="8"/>
        <v>-55818.4</v>
      </c>
      <c r="L30" s="33">
        <f t="shared" si="7"/>
        <v>-472639.0800000001</v>
      </c>
      <c r="M30"/>
    </row>
    <row r="31" spans="1:13" s="36" customFormat="1" ht="18.75" customHeight="1">
      <c r="A31" s="34" t="s">
        <v>55</v>
      </c>
      <c r="B31" s="33">
        <f>-ROUND((B9)*$E$3,2)</f>
        <v>-28718.8</v>
      </c>
      <c r="C31" s="33">
        <f aca="true" t="shared" si="9" ref="C31:K31">-ROUND((C9)*$E$3,2)</f>
        <v>-29920</v>
      </c>
      <c r="D31" s="33">
        <f t="shared" si="9"/>
        <v>-92109.6</v>
      </c>
      <c r="E31" s="33">
        <f t="shared" si="9"/>
        <v>-62524</v>
      </c>
      <c r="F31" s="33">
        <f t="shared" si="9"/>
        <v>-64724</v>
      </c>
      <c r="G31" s="33">
        <f t="shared" si="9"/>
        <v>-45421.2</v>
      </c>
      <c r="H31" s="33">
        <f t="shared" si="9"/>
        <v>-21014.4</v>
      </c>
      <c r="I31" s="33">
        <f t="shared" si="9"/>
        <v>-25599.2</v>
      </c>
      <c r="J31" s="33">
        <f t="shared" si="9"/>
        <v>-34557.6</v>
      </c>
      <c r="K31" s="33">
        <f t="shared" si="9"/>
        <v>-55818.4</v>
      </c>
      <c r="L31" s="33">
        <f t="shared" si="7"/>
        <v>-460407.20000000007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-12231.88</v>
      </c>
      <c r="J34" s="17">
        <v>0</v>
      </c>
      <c r="K34" s="17">
        <v>0</v>
      </c>
      <c r="L34" s="33">
        <f t="shared" si="7"/>
        <v>-12231.88</v>
      </c>
      <c r="M34"/>
    </row>
    <row r="35" spans="1:13" s="36" customFormat="1" ht="18.75" customHeight="1">
      <c r="A35" s="27" t="s">
        <v>34</v>
      </c>
      <c r="B35" s="38">
        <f>SUM(B36:B47)</f>
        <v>-105346.05</v>
      </c>
      <c r="C35" s="38">
        <f aca="true" t="shared" si="10" ref="C35:K35">SUM(C36:C47)</f>
        <v>-2025.95</v>
      </c>
      <c r="D35" s="38">
        <f t="shared" si="10"/>
        <v>-6387.56</v>
      </c>
      <c r="E35" s="38">
        <f t="shared" si="10"/>
        <v>-10719.030000000024</v>
      </c>
      <c r="F35" s="38">
        <f t="shared" si="10"/>
        <v>-5587.5</v>
      </c>
      <c r="G35" s="38">
        <f t="shared" si="10"/>
        <v>-3342.18</v>
      </c>
      <c r="H35" s="38">
        <f t="shared" si="10"/>
        <v>-11304.08</v>
      </c>
      <c r="I35" s="38">
        <f t="shared" si="10"/>
        <v>-2361.46</v>
      </c>
      <c r="J35" s="38">
        <f t="shared" si="10"/>
        <v>-2916.34</v>
      </c>
      <c r="K35" s="38">
        <f t="shared" si="10"/>
        <v>-3613.17</v>
      </c>
      <c r="L35" s="33">
        <f t="shared" si="7"/>
        <v>-153603.32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17">
        <v>-3097</v>
      </c>
      <c r="C46" s="17">
        <v>-2025.95</v>
      </c>
      <c r="D46" s="17">
        <v>-6387.56</v>
      </c>
      <c r="E46" s="17">
        <v>-5200.38</v>
      </c>
      <c r="F46" s="17">
        <v>-5587.5</v>
      </c>
      <c r="G46" s="17">
        <v>-3342.18</v>
      </c>
      <c r="H46" s="17">
        <v>-1819.49</v>
      </c>
      <c r="I46" s="17">
        <v>-2361.46</v>
      </c>
      <c r="J46" s="17">
        <v>-2916.34</v>
      </c>
      <c r="K46" s="17">
        <v>-3613.17</v>
      </c>
      <c r="L46" s="30">
        <f t="shared" si="11"/>
        <v>-36351.03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644617.7899999998</v>
      </c>
      <c r="C50" s="41">
        <f>IF(C18+C29+C42+C51&lt;0,0,C18+C29+C51)</f>
        <v>477304.08999999997</v>
      </c>
      <c r="D50" s="41">
        <f>IF(D18+D29+D42+D51&lt;0,0,D18+D29+D51)</f>
        <v>1504563.59</v>
      </c>
      <c r="E50" s="41">
        <f>IF(E18+E29+E42+E51&lt;0,0,E18+E29+E51)</f>
        <v>1233575.4999999998</v>
      </c>
      <c r="F50" s="41">
        <f>IF(F18+F29+F42+F51&lt;0,0,F18+F29+F51)</f>
        <v>1331730.25</v>
      </c>
      <c r="G50" s="41">
        <f>IF(G18+G29+G42+G51&lt;0,0,G18+G29+G51)</f>
        <v>788899.9500000001</v>
      </c>
      <c r="H50" s="41">
        <f>IF(H18+H29+H42+H51&lt;0,0,H18+H29+H51)</f>
        <v>423509.06000000006</v>
      </c>
      <c r="I50" s="41">
        <f>IF(I18+I29+I42+I51&lt;0,0,I18+I29+I51)</f>
        <v>553398.6599999999</v>
      </c>
      <c r="J50" s="41">
        <f>IF(J18+J29+J42+J51&lt;0,0,J18+J29+J51)</f>
        <v>693514.71</v>
      </c>
      <c r="K50" s="41">
        <f>IF(K18+K29+K42+K51&lt;0,0,K18+K29+K51)</f>
        <v>846766.6000000001</v>
      </c>
      <c r="L50" s="42">
        <f>SUM(B50:K50)</f>
        <v>8497880.200000001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644617.79</v>
      </c>
      <c r="C56" s="41">
        <f aca="true" t="shared" si="12" ref="C56:J56">SUM(C57:C68)</f>
        <v>477304.09</v>
      </c>
      <c r="D56" s="41">
        <f t="shared" si="12"/>
        <v>1504563.6</v>
      </c>
      <c r="E56" s="41">
        <f t="shared" si="12"/>
        <v>1233575.49</v>
      </c>
      <c r="F56" s="41">
        <f t="shared" si="12"/>
        <v>1331730.24</v>
      </c>
      <c r="G56" s="41">
        <f t="shared" si="12"/>
        <v>788899.95</v>
      </c>
      <c r="H56" s="41">
        <f t="shared" si="12"/>
        <v>423509.06</v>
      </c>
      <c r="I56" s="41">
        <f>SUM(I57:I71)</f>
        <v>553398.66</v>
      </c>
      <c r="J56" s="41">
        <f t="shared" si="12"/>
        <v>693514.71</v>
      </c>
      <c r="K56" s="41">
        <f>SUM(K57:K70)</f>
        <v>846766.61</v>
      </c>
      <c r="L56" s="46">
        <f>SUM(B56:K56)</f>
        <v>8497880.200000001</v>
      </c>
      <c r="M56" s="40"/>
    </row>
    <row r="57" spans="1:13" ht="18.75" customHeight="1">
      <c r="A57" s="47" t="s">
        <v>48</v>
      </c>
      <c r="B57" s="48">
        <v>644617.79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644617.79</v>
      </c>
      <c r="M57" s="40"/>
    </row>
    <row r="58" spans="1:12" ht="18.75" customHeight="1">
      <c r="A58" s="47" t="s">
        <v>58</v>
      </c>
      <c r="B58" s="17">
        <v>0</v>
      </c>
      <c r="C58" s="48">
        <v>417211.51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417211.51</v>
      </c>
    </row>
    <row r="59" spans="1:12" ht="18.75" customHeight="1">
      <c r="A59" s="47" t="s">
        <v>59</v>
      </c>
      <c r="B59" s="17">
        <v>0</v>
      </c>
      <c r="C59" s="48">
        <v>60092.58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60092.58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1504563.6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1504563.6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1233575.49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1233575.49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1331730.24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1331730.24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788899.95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788899.95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423509.06</v>
      </c>
      <c r="I64" s="17">
        <v>0</v>
      </c>
      <c r="J64" s="17">
        <v>0</v>
      </c>
      <c r="K64" s="17">
        <v>0</v>
      </c>
      <c r="L64" s="46">
        <f t="shared" si="13"/>
        <v>423509.06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693514.71</v>
      </c>
      <c r="K66" s="17">
        <v>0</v>
      </c>
      <c r="L66" s="46">
        <f t="shared" si="13"/>
        <v>693514.71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478931.19</v>
      </c>
      <c r="L67" s="46">
        <f t="shared" si="13"/>
        <v>478931.19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367835.42</v>
      </c>
      <c r="L68" s="46">
        <f t="shared" si="13"/>
        <v>367835.42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553398.66</v>
      </c>
      <c r="J71" s="52">
        <v>0</v>
      </c>
      <c r="K71" s="52">
        <v>0</v>
      </c>
      <c r="L71" s="51">
        <f>SUM(B71:K71)</f>
        <v>553398.66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2022-06-03T18:00:46Z</dcterms:modified>
  <cp:category/>
  <cp:version/>
  <cp:contentType/>
  <cp:contentStatus/>
</cp:coreProperties>
</file>