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<sst xmlns="http://schemas.openxmlformats.org/spreadsheetml/2006/main" count="76" uniqueCount="75">
  <si>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</si>
  <si>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</si>
  <si>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</si>
  <si>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</si>
  <si>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</si>
  <si>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</si>
  <si>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</si>
  <si>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</si>
  <si>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</si>
  <si>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</si>
  <si>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</si>
  <si>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</si>
  <si>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</si>
  <si>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</si>
  <si>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</si>
  <si>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</si>
  <si>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</si>
  <si>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</si>
  <si>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</si>
  <si>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</si>
  <si>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</si>
  <si>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</si>
  <si>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</si>
  <si>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</si>
  <si>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</si>
  <si>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</si>
  <si>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</si>
  <si>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</si>
  <si>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</si>
  <si>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</si>
  <si>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</si>
  <si>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</si>
  <si>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</si>
  <si>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</si>
  <si>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</si>
  <si>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</si>
  <si>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</si>
  <si>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</si>
  <si>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</si>
  <si>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</si>
  <si>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</si>
  <si>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</si>
  <si>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</si>
  <si>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</si>
  <si>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</si>
  <si>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</si>
  <si>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</si>
  <si>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</si>
  <si>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</si>
  <si>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</si>
  <si>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</si>
  <si>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</si>
  <si>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</si>
  <si>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</si>
  <si>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</si>
  <si>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</si>
  <si>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</si>
  <si>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</si>
  <si>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</si>
  <si>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</si>
  <si>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</si>
  <si>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</si>
  <si>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</si>
  <si>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</si>
  <si>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</si>
  <si>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05/05/22 - VENCIMENTO 12/05/22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</si>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</sst>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24" sqref="A24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47</v>
      </c>
      <c r="B4" s="59" t="s">
        <v>46</v>
      </c>
      <c r="C4" s="60"/>
      <c r="D4" s="60"/>
      <c r="E4" s="60"/>
      <c r="F4" s="60"/>
      <c r="G4" s="60"/>
      <c r="H4" s="60"/>
      <c r="I4" s="60"/>
      <c r="J4" s="60"/>
      <c r="K4" s="58" t="s">
        <v>45</v>
      </c>
    </row>
    <row r="5" spans="1:11" ht="43.5" customHeight="1">
      <c r="A5" s="58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8"/>
    </row>
    <row r="6" spans="1:11" ht="18.75" customHeight="1">
      <c r="A6" s="58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8"/>
    </row>
    <row r="7" spans="1:14" ht="16.5" customHeight="1">
      <c r="A7" s="13" t="s">
        <v>33</v>
      </c>
      <c r="B7" s="46">
        <f aca="true" t="shared" si="0" ref="B7:K7">B8+B11</f>
        <v>345912</v>
      </c>
      <c r="C7" s="46">
        <f t="shared" si="0"/>
        <v>283365</v>
      </c>
      <c r="D7" s="46">
        <f t="shared" si="0"/>
        <v>354124</v>
      </c>
      <c r="E7" s="46">
        <f t="shared" si="0"/>
        <v>191489</v>
      </c>
      <c r="F7" s="46">
        <f t="shared" si="0"/>
        <v>231920</v>
      </c>
      <c r="G7" s="46">
        <f t="shared" si="0"/>
        <v>230607</v>
      </c>
      <c r="H7" s="46">
        <f t="shared" si="0"/>
        <v>276669</v>
      </c>
      <c r="I7" s="46">
        <f t="shared" si="0"/>
        <v>385056</v>
      </c>
      <c r="J7" s="46">
        <f t="shared" si="0"/>
        <v>122283</v>
      </c>
      <c r="K7" s="46">
        <f t="shared" si="0"/>
        <v>2421425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20633</v>
      </c>
      <c r="C8" s="44">
        <f t="shared" si="1"/>
        <v>20884</v>
      </c>
      <c r="D8" s="44">
        <f t="shared" si="1"/>
        <v>20753</v>
      </c>
      <c r="E8" s="44">
        <f t="shared" si="1"/>
        <v>13542</v>
      </c>
      <c r="F8" s="44">
        <f t="shared" si="1"/>
        <v>14607</v>
      </c>
      <c r="G8" s="44">
        <f t="shared" si="1"/>
        <v>7462</v>
      </c>
      <c r="H8" s="44">
        <f t="shared" si="1"/>
        <v>7100</v>
      </c>
      <c r="I8" s="44">
        <f t="shared" si="1"/>
        <v>21476</v>
      </c>
      <c r="J8" s="44">
        <f t="shared" si="1"/>
        <v>4398</v>
      </c>
      <c r="K8" s="37">
        <f>SUM(B8:J8)</f>
        <v>130855</v>
      </c>
      <c r="L8"/>
      <c r="M8"/>
      <c r="N8"/>
    </row>
    <row r="9" spans="1:14" ht="16.5" customHeight="1">
      <c r="A9" s="22" t="s">
        <v>31</v>
      </c>
      <c r="B9" s="44">
        <v>20588</v>
      </c>
      <c r="C9" s="44">
        <v>20880</v>
      </c>
      <c r="D9" s="44">
        <v>20746</v>
      </c>
      <c r="E9" s="44">
        <v>13437</v>
      </c>
      <c r="F9" s="44">
        <v>14590</v>
      </c>
      <c r="G9" s="44">
        <v>7461</v>
      </c>
      <c r="H9" s="44">
        <v>7100</v>
      </c>
      <c r="I9" s="44">
        <v>21373</v>
      </c>
      <c r="J9" s="44">
        <v>4398</v>
      </c>
      <c r="K9" s="37">
        <f>SUM(B9:J9)</f>
        <v>130573</v>
      </c>
      <c r="L9"/>
      <c r="M9"/>
      <c r="N9"/>
    </row>
    <row r="10" spans="1:14" ht="16.5" customHeight="1">
      <c r="A10" s="22" t="s">
        <v>30</v>
      </c>
      <c r="B10" s="44">
        <v>45</v>
      </c>
      <c r="C10" s="44">
        <v>4</v>
      </c>
      <c r="D10" s="44">
        <v>7</v>
      </c>
      <c r="E10" s="44">
        <v>105</v>
      </c>
      <c r="F10" s="44">
        <v>17</v>
      </c>
      <c r="G10" s="44">
        <v>1</v>
      </c>
      <c r="H10" s="44">
        <v>0</v>
      </c>
      <c r="I10" s="44">
        <v>103</v>
      </c>
      <c r="J10" s="44">
        <v>0</v>
      </c>
      <c r="K10" s="37">
        <f>SUM(B10:J10)</f>
        <v>282</v>
      </c>
      <c r="L10"/>
      <c r="M10"/>
      <c r="N10"/>
    </row>
    <row r="11" spans="1:14" ht="16.5" customHeight="1">
      <c r="A11" s="43" t="s">
        <v>29</v>
      </c>
      <c r="B11" s="42">
        <v>325279</v>
      </c>
      <c r="C11" s="42">
        <v>262481</v>
      </c>
      <c r="D11" s="42">
        <v>333371</v>
      </c>
      <c r="E11" s="42">
        <v>177947</v>
      </c>
      <c r="F11" s="42">
        <v>217313</v>
      </c>
      <c r="G11" s="42">
        <v>223145</v>
      </c>
      <c r="H11" s="42">
        <v>269569</v>
      </c>
      <c r="I11" s="42">
        <v>363580</v>
      </c>
      <c r="J11" s="42">
        <v>117885</v>
      </c>
      <c r="K11" s="37">
        <f>SUM(B11:J11)</f>
        <v>2290570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0.3186</v>
      </c>
      <c r="C14" s="41">
        <v>0.35</v>
      </c>
      <c r="D14" s="41">
        <v>0.388</v>
      </c>
      <c r="E14" s="41">
        <v>0.3374</v>
      </c>
      <c r="F14" s="41">
        <v>0.357</v>
      </c>
      <c r="G14" s="41">
        <v>0.3606</v>
      </c>
      <c r="H14" s="41">
        <v>0.2872</v>
      </c>
      <c r="I14" s="41">
        <v>0.2901</v>
      </c>
      <c r="J14" s="41">
        <v>0.3282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1.106486436986939</v>
      </c>
      <c r="C16" s="38">
        <v>1.157014523129658</v>
      </c>
      <c r="D16" s="38">
        <v>1.04593507792762</v>
      </c>
      <c r="E16" s="38">
        <v>1.347168624524978</v>
      </c>
      <c r="F16" s="38">
        <v>1.055258677694215</v>
      </c>
      <c r="G16" s="38">
        <v>1.161813345358728</v>
      </c>
      <c r="H16" s="38">
        <v>1.10731576182143</v>
      </c>
      <c r="I16" s="38">
        <v>1.085942344233368</v>
      </c>
      <c r="J16" s="38">
        <v>1.061201150230133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1568177.89</v>
      </c>
      <c r="C18" s="35">
        <f aca="true" t="shared" si="2" ref="C18:J18">SUM(C19:C26)</f>
        <v>1480179.9200000002</v>
      </c>
      <c r="D18" s="35">
        <f t="shared" si="2"/>
        <v>1848444.7299999997</v>
      </c>
      <c r="E18" s="35">
        <f t="shared" si="2"/>
        <v>1120588.94</v>
      </c>
      <c r="F18" s="35">
        <f t="shared" si="2"/>
        <v>1126158.99</v>
      </c>
      <c r="G18" s="35">
        <f t="shared" si="2"/>
        <v>1237900.5899999999</v>
      </c>
      <c r="H18" s="35">
        <f t="shared" si="2"/>
        <v>1136479.85</v>
      </c>
      <c r="I18" s="35">
        <f t="shared" si="2"/>
        <v>1577824.7400000002</v>
      </c>
      <c r="J18" s="35">
        <f t="shared" si="2"/>
        <v>543951.5</v>
      </c>
      <c r="K18" s="35">
        <f>SUM(B18:J18)</f>
        <v>11639707.15</v>
      </c>
      <c r="L18"/>
      <c r="M18"/>
      <c r="N18"/>
    </row>
    <row r="19" spans="1:14" ht="16.5" customHeight="1">
      <c r="A19" s="18" t="s">
        <v>71</v>
      </c>
      <c r="B19" s="55">
        <f>ROUND((B13+B14)*B7,2)</f>
        <v>1380984.48</v>
      </c>
      <c r="C19" s="55">
        <f aca="true" t="shared" si="3" ref="C19:J19">ROUND((C13+C14)*C7,2)</f>
        <v>1242810.55</v>
      </c>
      <c r="D19" s="55">
        <f t="shared" si="3"/>
        <v>1721750.89</v>
      </c>
      <c r="E19" s="55">
        <f t="shared" si="3"/>
        <v>809481.45</v>
      </c>
      <c r="F19" s="55">
        <f t="shared" si="3"/>
        <v>1037494.12</v>
      </c>
      <c r="G19" s="55">
        <f t="shared" si="3"/>
        <v>1042066.91</v>
      </c>
      <c r="H19" s="55">
        <f t="shared" si="3"/>
        <v>995455.06</v>
      </c>
      <c r="I19" s="55">
        <f t="shared" si="3"/>
        <v>1399486.03</v>
      </c>
      <c r="J19" s="55">
        <f t="shared" si="3"/>
        <v>502876.61</v>
      </c>
      <c r="K19" s="30">
        <f>SUM(B19:J19)</f>
        <v>10132406.1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147056.12</v>
      </c>
      <c r="C20" s="30">
        <f t="shared" si="4"/>
        <v>195139.31</v>
      </c>
      <c r="D20" s="30">
        <f t="shared" si="4"/>
        <v>79088.76</v>
      </c>
      <c r="E20" s="30">
        <f t="shared" si="4"/>
        <v>281026.56</v>
      </c>
      <c r="F20" s="30">
        <f t="shared" si="4"/>
        <v>57330.55</v>
      </c>
      <c r="G20" s="30">
        <f t="shared" si="4"/>
        <v>168620.33</v>
      </c>
      <c r="H20" s="30">
        <f t="shared" si="4"/>
        <v>106828.02</v>
      </c>
      <c r="I20" s="30">
        <f t="shared" si="4"/>
        <v>120275.11</v>
      </c>
      <c r="J20" s="30">
        <f t="shared" si="4"/>
        <v>30776.63</v>
      </c>
      <c r="K20" s="30">
        <f aca="true" t="shared" si="5" ref="K20:K26">SUM(B20:J20)</f>
        <v>1186141.39</v>
      </c>
      <c r="L20"/>
      <c r="M20"/>
      <c r="N20"/>
    </row>
    <row r="21" spans="1:14" ht="16.5" customHeight="1">
      <c r="A21" s="18" t="s">
        <v>25</v>
      </c>
      <c r="B21" s="30">
        <v>36414.13</v>
      </c>
      <c r="C21" s="30">
        <v>37193.98</v>
      </c>
      <c r="D21" s="30">
        <v>40635.1</v>
      </c>
      <c r="E21" s="30">
        <v>25615.72</v>
      </c>
      <c r="F21" s="30">
        <v>28294.39</v>
      </c>
      <c r="G21" s="30">
        <v>24015.46</v>
      </c>
      <c r="H21" s="30">
        <v>29595.89</v>
      </c>
      <c r="I21" s="30">
        <v>52805.72</v>
      </c>
      <c r="J21" s="30">
        <v>13456.73</v>
      </c>
      <c r="K21" s="30">
        <f t="shared" si="5"/>
        <v>288027.12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1181.2</v>
      </c>
      <c r="C24" s="30">
        <v>1113.9</v>
      </c>
      <c r="D24" s="30">
        <v>1392.38</v>
      </c>
      <c r="E24" s="30">
        <v>844.71</v>
      </c>
      <c r="F24" s="30">
        <v>849.35</v>
      </c>
      <c r="G24" s="30">
        <v>932.89</v>
      </c>
      <c r="H24" s="30">
        <v>856.31</v>
      </c>
      <c r="I24" s="30">
        <v>1188.16</v>
      </c>
      <c r="J24" s="30">
        <v>410.75</v>
      </c>
      <c r="K24" s="30">
        <f t="shared" si="5"/>
        <v>8769.650000000001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853.59</v>
      </c>
      <c r="J25" s="30">
        <v>268.83</v>
      </c>
      <c r="K25" s="30">
        <f t="shared" si="5"/>
        <v>5623.030000000001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265.01</v>
      </c>
      <c r="J26" s="30">
        <v>100.8</v>
      </c>
      <c r="K26" s="30">
        <f t="shared" si="5"/>
        <v>2020.87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-158444.29</v>
      </c>
      <c r="C29" s="30">
        <f t="shared" si="6"/>
        <v>-105484.56</v>
      </c>
      <c r="D29" s="30">
        <f t="shared" si="6"/>
        <v>-145033.78</v>
      </c>
      <c r="E29" s="30">
        <f t="shared" si="6"/>
        <v>-139664.07</v>
      </c>
      <c r="F29" s="30">
        <f t="shared" si="6"/>
        <v>-68918.93</v>
      </c>
      <c r="G29" s="30">
        <f t="shared" si="6"/>
        <v>-130795.83</v>
      </c>
      <c r="H29" s="30">
        <f t="shared" si="6"/>
        <v>-53883.82</v>
      </c>
      <c r="I29" s="30">
        <f t="shared" si="6"/>
        <v>-128554.35</v>
      </c>
      <c r="J29" s="30">
        <f t="shared" si="6"/>
        <v>-36016.21000000001</v>
      </c>
      <c r="K29" s="30">
        <f aca="true" t="shared" si="7" ref="K29:K37">SUM(B29:J29)</f>
        <v>-966795.8399999997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-151876.07</v>
      </c>
      <c r="C30" s="30">
        <f t="shared" si="8"/>
        <v>-99290.56</v>
      </c>
      <c r="D30" s="30">
        <f t="shared" si="8"/>
        <v>-117353.78</v>
      </c>
      <c r="E30" s="30">
        <f t="shared" si="8"/>
        <v>-134966.95</v>
      </c>
      <c r="F30" s="30">
        <f t="shared" si="8"/>
        <v>-64196</v>
      </c>
      <c r="G30" s="30">
        <f t="shared" si="8"/>
        <v>-125608.35</v>
      </c>
      <c r="H30" s="30">
        <f t="shared" si="8"/>
        <v>-49122.18</v>
      </c>
      <c r="I30" s="30">
        <f t="shared" si="8"/>
        <v>-121947.42</v>
      </c>
      <c r="J30" s="30">
        <f t="shared" si="8"/>
        <v>-27960.370000000003</v>
      </c>
      <c r="K30" s="30">
        <f t="shared" si="7"/>
        <v>-892321.6800000002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-90587.2</v>
      </c>
      <c r="C31" s="30">
        <f aca="true" t="shared" si="9" ref="C31:J31">-ROUND((C9)*$E$3,2)</f>
        <v>-91872</v>
      </c>
      <c r="D31" s="30">
        <f t="shared" si="9"/>
        <v>-91282.4</v>
      </c>
      <c r="E31" s="30">
        <f t="shared" si="9"/>
        <v>-59122.8</v>
      </c>
      <c r="F31" s="30">
        <f t="shared" si="9"/>
        <v>-64196</v>
      </c>
      <c r="G31" s="30">
        <f t="shared" si="9"/>
        <v>-32828.4</v>
      </c>
      <c r="H31" s="30">
        <f t="shared" si="9"/>
        <v>-31240</v>
      </c>
      <c r="I31" s="30">
        <f t="shared" si="9"/>
        <v>-94041.2</v>
      </c>
      <c r="J31" s="30">
        <f t="shared" si="9"/>
        <v>-19351.2</v>
      </c>
      <c r="K31" s="30">
        <f t="shared" si="7"/>
        <v>-574521.2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-61288.87</v>
      </c>
      <c r="C34" s="30">
        <v>-7418.56</v>
      </c>
      <c r="D34" s="30">
        <v>-26071.38</v>
      </c>
      <c r="E34" s="30">
        <v>-75844.15</v>
      </c>
      <c r="F34" s="26">
        <v>0</v>
      </c>
      <c r="G34" s="30">
        <v>-92779.95</v>
      </c>
      <c r="H34" s="30">
        <v>-17882.18</v>
      </c>
      <c r="I34" s="30">
        <v>-27906.22</v>
      </c>
      <c r="J34" s="30">
        <v>-8609.17</v>
      </c>
      <c r="K34" s="30">
        <f t="shared" si="7"/>
        <v>-317800.48000000004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-6568.22</v>
      </c>
      <c r="C35" s="27">
        <f t="shared" si="10"/>
        <v>-6194</v>
      </c>
      <c r="D35" s="27">
        <f t="shared" si="10"/>
        <v>-27680</v>
      </c>
      <c r="E35" s="27">
        <f t="shared" si="10"/>
        <v>-4697.12</v>
      </c>
      <c r="F35" s="27">
        <f t="shared" si="10"/>
        <v>-4722.93</v>
      </c>
      <c r="G35" s="27">
        <f t="shared" si="10"/>
        <v>-5187.48</v>
      </c>
      <c r="H35" s="27">
        <f t="shared" si="10"/>
        <v>-4761.64</v>
      </c>
      <c r="I35" s="27">
        <f t="shared" si="10"/>
        <v>-6606.93</v>
      </c>
      <c r="J35" s="27">
        <f t="shared" si="10"/>
        <v>-8055.84</v>
      </c>
      <c r="K35" s="30">
        <f t="shared" si="7"/>
        <v>-74474.16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765000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3006000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-6568.22</v>
      </c>
      <c r="C45" s="17">
        <v>-6194</v>
      </c>
      <c r="D45" s="17">
        <v>-7742.5</v>
      </c>
      <c r="E45" s="17">
        <v>-4697.12</v>
      </c>
      <c r="F45" s="17">
        <v>-4722.93</v>
      </c>
      <c r="G45" s="17">
        <v>-5187.48</v>
      </c>
      <c r="H45" s="17">
        <v>-4761.64</v>
      </c>
      <c r="I45" s="17">
        <v>-6606.93</v>
      </c>
      <c r="J45" s="17">
        <v>-2284.04</v>
      </c>
      <c r="K45" s="17">
        <f>SUM(B45:J45)</f>
        <v>-48764.86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 aca="true" t="shared" si="11" ref="B49:J49">IF(B18+B29+B50&lt;0,0,B18+B29+B50)</f>
        <v>1409733.5999999999</v>
      </c>
      <c r="C49" s="27">
        <f t="shared" si="11"/>
        <v>1374695.36</v>
      </c>
      <c r="D49" s="27">
        <f t="shared" si="11"/>
        <v>1703410.9499999997</v>
      </c>
      <c r="E49" s="27">
        <f t="shared" si="11"/>
        <v>980924.8699999999</v>
      </c>
      <c r="F49" s="27">
        <f t="shared" si="11"/>
        <v>1057240.06</v>
      </c>
      <c r="G49" s="27">
        <f t="shared" si="11"/>
        <v>1107104.7599999998</v>
      </c>
      <c r="H49" s="27">
        <f t="shared" si="11"/>
        <v>1082596.03</v>
      </c>
      <c r="I49" s="27">
        <f t="shared" si="11"/>
        <v>1449270.3900000001</v>
      </c>
      <c r="J49" s="27">
        <f t="shared" si="11"/>
        <v>507935.29</v>
      </c>
      <c r="K49" s="20">
        <f>SUM(B49:J49)</f>
        <v>10672911.309999999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 aca="true" t="shared" si="12" ref="B51:J51">IF(B18+B29+B50&gt;0,0,B18+B29+B50)</f>
        <v>0</v>
      </c>
      <c r="C51" s="27">
        <f t="shared" si="12"/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1409733.59</v>
      </c>
      <c r="C55" s="10">
        <f t="shared" si="13"/>
        <v>1374695.36</v>
      </c>
      <c r="D55" s="10">
        <f t="shared" si="13"/>
        <v>1703410.95</v>
      </c>
      <c r="E55" s="10">
        <f t="shared" si="13"/>
        <v>980924.87</v>
      </c>
      <c r="F55" s="10">
        <f t="shared" si="13"/>
        <v>1057240.07</v>
      </c>
      <c r="G55" s="10">
        <f t="shared" si="13"/>
        <v>1107104.77</v>
      </c>
      <c r="H55" s="10">
        <f t="shared" si="13"/>
        <v>1082596.03</v>
      </c>
      <c r="I55" s="10">
        <f>SUM(I56:I68)</f>
        <v>1449270.3900000001</v>
      </c>
      <c r="J55" s="10">
        <f t="shared" si="13"/>
        <v>507935.28</v>
      </c>
      <c r="K55" s="5">
        <f>SUM(K56:K68)</f>
        <v>10672911.31</v>
      </c>
      <c r="L55" s="9"/>
    </row>
    <row r="56" spans="1:11" ht="16.5" customHeight="1">
      <c r="A56" s="7" t="s">
        <v>56</v>
      </c>
      <c r="B56" s="8">
        <v>1231684.24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1231684.24</v>
      </c>
    </row>
    <row r="57" spans="1:11" ht="16.5" customHeight="1">
      <c r="A57" s="7" t="s">
        <v>57</v>
      </c>
      <c r="B57" s="8">
        <v>178049.35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178049.35</v>
      </c>
    </row>
    <row r="58" spans="1:11" ht="16.5" customHeight="1">
      <c r="A58" s="7" t="s">
        <v>4</v>
      </c>
      <c r="B58" s="6">
        <v>0</v>
      </c>
      <c r="C58" s="8">
        <v>1374695.36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1374695.36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1703410.95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1703410.95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980924.87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980924.87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1057240.07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1057240.07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1107104.77</v>
      </c>
      <c r="H62" s="6">
        <v>0</v>
      </c>
      <c r="I62" s="6">
        <v>0</v>
      </c>
      <c r="J62" s="6">
        <v>0</v>
      </c>
      <c r="K62" s="5">
        <f t="shared" si="14"/>
        <v>1107104.77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1082596.03</v>
      </c>
      <c r="I63" s="6">
        <v>0</v>
      </c>
      <c r="J63" s="6">
        <v>0</v>
      </c>
      <c r="K63" s="5">
        <f t="shared" si="14"/>
        <v>1082596.03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527679.35</v>
      </c>
      <c r="J65" s="6">
        <v>0</v>
      </c>
      <c r="K65" s="5">
        <f t="shared" si="14"/>
        <v>527679.35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921591.04</v>
      </c>
      <c r="J66" s="6">
        <v>0</v>
      </c>
      <c r="K66" s="5">
        <f t="shared" si="14"/>
        <v>921591.04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507935.28</v>
      </c>
      <c r="K67" s="5">
        <f t="shared" si="14"/>
        <v>507935.28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2022-05-19T20:34:20Z</dcterms:modified>
  <cp:category/>
  <cp:version/>
  <cp:contentType/>
  <cp:contentStatus/>
</cp:coreProperties>
</file>