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<sst xmlns="http://schemas.openxmlformats.org/spreadsheetml/2006/main" count="76" uniqueCount="75">
  <si>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</si>
  <si>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</si>
  <si>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</si>
  <si>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</si>
  <si>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</si>
  <si>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</si>
  <si>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</si>
  <si>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</si>
  <si>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</si>
  <si>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</si>
  <si>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</si>
  <si>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</si>
  <si>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</si>
  <si>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</si>
  <si>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</si>
  <si>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</si>
  <si>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</si>
  <si>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</si>
  <si>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</si>
  <si>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</si>
  <si>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</si>
  <si>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</si>
  <si>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</si>
  <si>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</si>
  <si>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</si>
  <si>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</si>
  <si>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</si>
  <si>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</si>
  <si>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</si>
  <si>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</si>
  <si>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</si>
  <si>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</si>
  <si>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</si>
  <si>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</si>
  <si>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</si>
  <si>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</si>
  <si>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</si>
  <si>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</si>
  <si>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</si>
  <si>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</si>
  <si>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</si>
  <si>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</si>
  <si>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</si>
  <si>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</si>
  <si>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</si>
  <si>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</si>
  <si>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</si>
  <si>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</si>
  <si>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</si>
  <si>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</si>
  <si>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</si>
  <si>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</si>
  <si>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</si>
  <si>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</si>
  <si>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</si>
  <si>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</si>
  <si>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</si>
  <si>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</si>
  <si>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</si>
  <si>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</si>
  <si>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</si>
  <si>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</si>
  <si>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</si>
  <si>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</si>
  <si>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</si>
  <si>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10/05/22 - VENCIMENTO 17/05/22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</si>
  <si>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</si>
  <si>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</si>
  <si>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</si>
  <si>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</si>
  <si>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</si>
  <si>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4.1. Pelo Transporte de Passageiros (1 x (2 + 2.1))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</si>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</sst>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71" fontId="32" fillId="0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24" sqref="A24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8" t="s">
        <v>47</v>
      </c>
      <c r="B4" s="59" t="s">
        <v>46</v>
      </c>
      <c r="C4" s="60"/>
      <c r="D4" s="60"/>
      <c r="E4" s="60"/>
      <c r="F4" s="60"/>
      <c r="G4" s="60"/>
      <c r="H4" s="60"/>
      <c r="I4" s="60"/>
      <c r="J4" s="60"/>
      <c r="K4" s="58" t="s">
        <v>45</v>
      </c>
    </row>
    <row r="5" spans="1:11" ht="43.5" customHeight="1">
      <c r="A5" s="58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58"/>
    </row>
    <row r="6" spans="1:11" ht="18.75" customHeight="1">
      <c r="A6" s="58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58"/>
    </row>
    <row r="7" spans="1:14" ht="16.5" customHeight="1">
      <c r="A7" s="13" t="s">
        <v>33</v>
      </c>
      <c r="B7" s="46">
        <f aca="true" t="shared" si="0" ref="B7:K7">B8+B11</f>
        <v>343517</v>
      </c>
      <c r="C7" s="46">
        <f t="shared" si="0"/>
        <v>285266</v>
      </c>
      <c r="D7" s="46">
        <f t="shared" si="0"/>
        <v>356939</v>
      </c>
      <c r="E7" s="46">
        <f t="shared" si="0"/>
        <v>192472</v>
      </c>
      <c r="F7" s="46">
        <f t="shared" si="0"/>
        <v>233546</v>
      </c>
      <c r="G7" s="46">
        <f t="shared" si="0"/>
        <v>232691</v>
      </c>
      <c r="H7" s="46">
        <f t="shared" si="0"/>
        <v>276064</v>
      </c>
      <c r="I7" s="46">
        <f t="shared" si="0"/>
        <v>385359</v>
      </c>
      <c r="J7" s="46">
        <f t="shared" si="0"/>
        <v>120984</v>
      </c>
      <c r="K7" s="46">
        <f t="shared" si="0"/>
        <v>2426838</v>
      </c>
      <c r="L7" s="45"/>
      <c r="M7"/>
      <c r="N7"/>
    </row>
    <row r="8" spans="1:14" ht="16.5" customHeight="1">
      <c r="A8" s="43" t="s">
        <v>32</v>
      </c>
      <c r="B8" s="44">
        <f aca="true" t="shared" si="1" ref="B8:J8">+B9+B10</f>
        <v>20415</v>
      </c>
      <c r="C8" s="44">
        <f t="shared" si="1"/>
        <v>20740</v>
      </c>
      <c r="D8" s="44">
        <f t="shared" si="1"/>
        <v>20627</v>
      </c>
      <c r="E8" s="44">
        <f t="shared" si="1"/>
        <v>13581</v>
      </c>
      <c r="F8" s="44">
        <f t="shared" si="1"/>
        <v>14840</v>
      </c>
      <c r="G8" s="44">
        <f t="shared" si="1"/>
        <v>7681</v>
      </c>
      <c r="H8" s="44">
        <f t="shared" si="1"/>
        <v>7221</v>
      </c>
      <c r="I8" s="44">
        <f t="shared" si="1"/>
        <v>22009</v>
      </c>
      <c r="J8" s="44">
        <f t="shared" si="1"/>
        <v>4474</v>
      </c>
      <c r="K8" s="37">
        <f>SUM(B8:J8)</f>
        <v>131588</v>
      </c>
      <c r="L8"/>
      <c r="M8"/>
      <c r="N8"/>
    </row>
    <row r="9" spans="1:14" ht="16.5" customHeight="1">
      <c r="A9" s="22" t="s">
        <v>31</v>
      </c>
      <c r="B9" s="44">
        <v>20360</v>
      </c>
      <c r="C9" s="44">
        <v>20729</v>
      </c>
      <c r="D9" s="44">
        <v>20619</v>
      </c>
      <c r="E9" s="44">
        <v>13468</v>
      </c>
      <c r="F9" s="44">
        <v>14825</v>
      </c>
      <c r="G9" s="44">
        <v>7679</v>
      </c>
      <c r="H9" s="44">
        <v>7221</v>
      </c>
      <c r="I9" s="44">
        <v>21881</v>
      </c>
      <c r="J9" s="44">
        <v>4474</v>
      </c>
      <c r="K9" s="37">
        <f>SUM(B9:J9)</f>
        <v>131256</v>
      </c>
      <c r="L9"/>
      <c r="M9"/>
      <c r="N9"/>
    </row>
    <row r="10" spans="1:14" ht="16.5" customHeight="1">
      <c r="A10" s="22" t="s">
        <v>30</v>
      </c>
      <c r="B10" s="44">
        <v>55</v>
      </c>
      <c r="C10" s="44">
        <v>11</v>
      </c>
      <c r="D10" s="44">
        <v>8</v>
      </c>
      <c r="E10" s="44">
        <v>113</v>
      </c>
      <c r="F10" s="44">
        <v>15</v>
      </c>
      <c r="G10" s="44">
        <v>2</v>
      </c>
      <c r="H10" s="44">
        <v>0</v>
      </c>
      <c r="I10" s="44">
        <v>128</v>
      </c>
      <c r="J10" s="44">
        <v>0</v>
      </c>
      <c r="K10" s="37">
        <f>SUM(B10:J10)</f>
        <v>332</v>
      </c>
      <c r="L10"/>
      <c r="M10"/>
      <c r="N10"/>
    </row>
    <row r="11" spans="1:14" ht="16.5" customHeight="1">
      <c r="A11" s="43" t="s">
        <v>29</v>
      </c>
      <c r="B11" s="42">
        <v>323102</v>
      </c>
      <c r="C11" s="42">
        <v>264526</v>
      </c>
      <c r="D11" s="42">
        <v>336312</v>
      </c>
      <c r="E11" s="42">
        <v>178891</v>
      </c>
      <c r="F11" s="42">
        <v>218706</v>
      </c>
      <c r="G11" s="42">
        <v>225010</v>
      </c>
      <c r="H11" s="42">
        <v>268843</v>
      </c>
      <c r="I11" s="42">
        <v>363350</v>
      </c>
      <c r="J11" s="42">
        <v>116510</v>
      </c>
      <c r="K11" s="37">
        <f>SUM(B11:J11)</f>
        <v>2295250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28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69</v>
      </c>
      <c r="B14" s="41">
        <v>0.3186</v>
      </c>
      <c r="C14" s="41">
        <v>0.35</v>
      </c>
      <c r="D14" s="41">
        <v>0.388</v>
      </c>
      <c r="E14" s="41">
        <v>0.3374</v>
      </c>
      <c r="F14" s="41">
        <v>0.357</v>
      </c>
      <c r="G14" s="41">
        <v>0.3606</v>
      </c>
      <c r="H14" s="41">
        <v>0.2872</v>
      </c>
      <c r="I14" s="41">
        <v>0.2901</v>
      </c>
      <c r="J14" s="41">
        <v>0.3282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27</v>
      </c>
      <c r="B16" s="38">
        <v>1.105283151874718</v>
      </c>
      <c r="C16" s="38">
        <v>1.152565739478823</v>
      </c>
      <c r="D16" s="38">
        <v>1.026633973960247</v>
      </c>
      <c r="E16" s="38">
        <v>1.341175930575019</v>
      </c>
      <c r="F16" s="38">
        <v>1.041317683598408</v>
      </c>
      <c r="G16" s="38">
        <v>1.139390566596782</v>
      </c>
      <c r="H16" s="38">
        <v>1.094054131093085</v>
      </c>
      <c r="I16" s="38">
        <v>1.082681365561629</v>
      </c>
      <c r="J16" s="38">
        <v>1.074210839913777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70</v>
      </c>
      <c r="B18" s="35">
        <f>SUM(B19:B26)</f>
        <v>1555318.46</v>
      </c>
      <c r="C18" s="35">
        <f aca="true" t="shared" si="2" ref="C18:J18">SUM(C19:C26)</f>
        <v>1483892.37</v>
      </c>
      <c r="D18" s="35">
        <f t="shared" si="2"/>
        <v>1829655.3399999999</v>
      </c>
      <c r="E18" s="35">
        <f t="shared" si="2"/>
        <v>1121182.67</v>
      </c>
      <c r="F18" s="35">
        <f t="shared" si="2"/>
        <v>1119237.93</v>
      </c>
      <c r="G18" s="35">
        <f t="shared" si="2"/>
        <v>1225748.3599999999</v>
      </c>
      <c r="H18" s="35">
        <f t="shared" si="2"/>
        <v>1120749.29</v>
      </c>
      <c r="I18" s="35">
        <f t="shared" si="2"/>
        <v>1574993.6900000002</v>
      </c>
      <c r="J18" s="35">
        <f t="shared" si="2"/>
        <v>544414.44</v>
      </c>
      <c r="K18" s="35">
        <f>SUM(B18:J18)</f>
        <v>11575192.549999997</v>
      </c>
      <c r="L18"/>
      <c r="M18"/>
      <c r="N18"/>
    </row>
    <row r="19" spans="1:14" ht="16.5" customHeight="1">
      <c r="A19" s="18" t="s">
        <v>71</v>
      </c>
      <c r="B19" s="55">
        <f>ROUND((B13+B14)*B7,2)</f>
        <v>1371422.92</v>
      </c>
      <c r="C19" s="55">
        <f aca="true" t="shared" si="3" ref="C19:J19">ROUND((C13+C14)*C7,2)</f>
        <v>1251148.15</v>
      </c>
      <c r="D19" s="55">
        <f t="shared" si="3"/>
        <v>1735437.42</v>
      </c>
      <c r="E19" s="55">
        <f t="shared" si="3"/>
        <v>813636.89</v>
      </c>
      <c r="F19" s="55">
        <f t="shared" si="3"/>
        <v>1044768.03</v>
      </c>
      <c r="G19" s="55">
        <f t="shared" si="3"/>
        <v>1051484.09</v>
      </c>
      <c r="H19" s="55">
        <f t="shared" si="3"/>
        <v>993278.27</v>
      </c>
      <c r="I19" s="55">
        <f t="shared" si="3"/>
        <v>1400587.29</v>
      </c>
      <c r="J19" s="55">
        <f t="shared" si="3"/>
        <v>497534.6</v>
      </c>
      <c r="K19" s="30">
        <f>SUM(B19:J19)</f>
        <v>10159297.659999998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144387.73</v>
      </c>
      <c r="C20" s="30">
        <f t="shared" si="4"/>
        <v>190882.34</v>
      </c>
      <c r="D20" s="30">
        <f t="shared" si="4"/>
        <v>46221.6</v>
      </c>
      <c r="E20" s="30">
        <f t="shared" si="4"/>
        <v>277593.32</v>
      </c>
      <c r="F20" s="30">
        <f t="shared" si="4"/>
        <v>43167.39</v>
      </c>
      <c r="G20" s="30">
        <f t="shared" si="4"/>
        <v>146566.96</v>
      </c>
      <c r="H20" s="30">
        <f t="shared" si="4"/>
        <v>93421.92</v>
      </c>
      <c r="I20" s="30">
        <f t="shared" si="4"/>
        <v>115802.47</v>
      </c>
      <c r="J20" s="30">
        <f t="shared" si="4"/>
        <v>36922.46</v>
      </c>
      <c r="K20" s="30">
        <f aca="true" t="shared" si="5" ref="K20:K26">SUM(B20:J20)</f>
        <v>1094966.19</v>
      </c>
      <c r="L20"/>
      <c r="M20"/>
      <c r="N20"/>
    </row>
    <row r="21" spans="1:14" ht="16.5" customHeight="1">
      <c r="A21" s="18" t="s">
        <v>25</v>
      </c>
      <c r="B21" s="30">
        <v>35782.33</v>
      </c>
      <c r="C21" s="30">
        <v>36809.55</v>
      </c>
      <c r="D21" s="30">
        <v>41026.34</v>
      </c>
      <c r="E21" s="30">
        <v>25477.97</v>
      </c>
      <c r="F21" s="30">
        <v>28260.26</v>
      </c>
      <c r="G21" s="30">
        <v>24499.42</v>
      </c>
      <c r="H21" s="30">
        <v>29450.54</v>
      </c>
      <c r="I21" s="30">
        <v>53336.76</v>
      </c>
      <c r="J21" s="30">
        <v>13111.21</v>
      </c>
      <c r="K21" s="30">
        <f t="shared" si="5"/>
        <v>287754.38</v>
      </c>
      <c r="L21"/>
      <c r="M21"/>
      <c r="N21"/>
    </row>
    <row r="22" spans="1:14" ht="16.5" customHeight="1">
      <c r="A22" s="18" t="s">
        <v>24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1475.56</v>
      </c>
      <c r="H22" s="34">
        <v>2951.12</v>
      </c>
      <c r="I22" s="34">
        <v>2951.12</v>
      </c>
      <c r="J22" s="34">
        <v>1475.56</v>
      </c>
      <c r="K22" s="30">
        <f t="shared" si="5"/>
        <v>22133.399999999998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-5414.41</v>
      </c>
      <c r="K23" s="30">
        <f t="shared" si="5"/>
        <v>-5414.41</v>
      </c>
      <c r="L23"/>
      <c r="M23"/>
      <c r="N23"/>
    </row>
    <row r="24" spans="1:14" ht="16.5" customHeight="1">
      <c r="A24" s="61" t="s">
        <v>72</v>
      </c>
      <c r="B24" s="30">
        <v>1183.52</v>
      </c>
      <c r="C24" s="30">
        <v>1130.15</v>
      </c>
      <c r="D24" s="30">
        <v>1392.38</v>
      </c>
      <c r="E24" s="30">
        <v>853.99</v>
      </c>
      <c r="F24" s="30">
        <v>851.67</v>
      </c>
      <c r="G24" s="30">
        <v>932.89</v>
      </c>
      <c r="H24" s="30">
        <v>853.99</v>
      </c>
      <c r="I24" s="30">
        <v>1197.45</v>
      </c>
      <c r="J24" s="30">
        <v>415.39</v>
      </c>
      <c r="K24" s="30">
        <f t="shared" si="5"/>
        <v>8811.43</v>
      </c>
      <c r="L24"/>
      <c r="M24"/>
      <c r="N24"/>
    </row>
    <row r="25" spans="1:14" ht="16.5" customHeight="1">
      <c r="A25" s="61" t="s">
        <v>73</v>
      </c>
      <c r="B25" s="30">
        <v>763.46</v>
      </c>
      <c r="C25" s="30">
        <v>712.56</v>
      </c>
      <c r="D25" s="30">
        <v>845.27</v>
      </c>
      <c r="E25" s="30">
        <v>491.63</v>
      </c>
      <c r="F25" s="30">
        <v>513.42</v>
      </c>
      <c r="G25" s="30">
        <v>584.05</v>
      </c>
      <c r="H25" s="30">
        <v>590.22</v>
      </c>
      <c r="I25" s="30">
        <v>853.59</v>
      </c>
      <c r="J25" s="30">
        <v>268.83</v>
      </c>
      <c r="K25" s="30">
        <f t="shared" si="5"/>
        <v>5623.030000000001</v>
      </c>
      <c r="L25"/>
      <c r="M25"/>
      <c r="N25"/>
    </row>
    <row r="26" spans="1:14" ht="16.5" customHeight="1">
      <c r="A26" s="61" t="s">
        <v>74</v>
      </c>
      <c r="B26" s="30">
        <v>302.94</v>
      </c>
      <c r="C26" s="30">
        <v>258.5</v>
      </c>
      <c r="D26" s="30">
        <v>305.65</v>
      </c>
      <c r="E26" s="30">
        <v>177.75</v>
      </c>
      <c r="F26" s="30">
        <v>201.6</v>
      </c>
      <c r="G26" s="30">
        <v>205.39</v>
      </c>
      <c r="H26" s="30">
        <v>203.23</v>
      </c>
      <c r="I26" s="30">
        <v>265.01</v>
      </c>
      <c r="J26" s="30">
        <v>100.8</v>
      </c>
      <c r="K26" s="30">
        <f t="shared" si="5"/>
        <v>2020.87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-242609.38</v>
      </c>
      <c r="C29" s="30">
        <f t="shared" si="6"/>
        <v>-104049.97</v>
      </c>
      <c r="D29" s="30">
        <f t="shared" si="6"/>
        <v>1094985.1</v>
      </c>
      <c r="E29" s="30">
        <f t="shared" si="6"/>
        <v>454114.59</v>
      </c>
      <c r="F29" s="30">
        <f t="shared" si="6"/>
        <v>-70552.21</v>
      </c>
      <c r="G29" s="30">
        <f t="shared" si="6"/>
        <v>-215137.80000000002</v>
      </c>
      <c r="H29" s="30">
        <f t="shared" si="6"/>
        <v>822043.05</v>
      </c>
      <c r="I29" s="30">
        <f t="shared" si="6"/>
        <v>-152175.13999999998</v>
      </c>
      <c r="J29" s="30">
        <f t="shared" si="6"/>
        <v>-42958.02</v>
      </c>
      <c r="K29" s="30">
        <f aca="true" t="shared" si="7" ref="K29:K37">SUM(B29:J29)</f>
        <v>1543660.2200000002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-236028.25</v>
      </c>
      <c r="C30" s="30">
        <f t="shared" si="8"/>
        <v>-97765.64</v>
      </c>
      <c r="D30" s="30">
        <f t="shared" si="8"/>
        <v>-136917.02000000002</v>
      </c>
      <c r="E30" s="30">
        <f t="shared" si="8"/>
        <v>-198136.68</v>
      </c>
      <c r="F30" s="30">
        <f t="shared" si="8"/>
        <v>-65230</v>
      </c>
      <c r="G30" s="30">
        <f t="shared" si="8"/>
        <v>-209950.32</v>
      </c>
      <c r="H30" s="30">
        <f t="shared" si="8"/>
        <v>-63325.28</v>
      </c>
      <c r="I30" s="30">
        <f t="shared" si="8"/>
        <v>-145516.59</v>
      </c>
      <c r="J30" s="30">
        <f t="shared" si="8"/>
        <v>-34876.369999999995</v>
      </c>
      <c r="K30" s="30">
        <f t="shared" si="7"/>
        <v>-1187746.1500000004</v>
      </c>
      <c r="L30"/>
      <c r="M30"/>
      <c r="N30"/>
    </row>
    <row r="31" spans="1:14" s="23" customFormat="1" ht="16.5" customHeight="1">
      <c r="A31" s="29" t="s">
        <v>55</v>
      </c>
      <c r="B31" s="30">
        <f>-ROUND((B9)*$E$3,2)</f>
        <v>-89584</v>
      </c>
      <c r="C31" s="30">
        <f aca="true" t="shared" si="9" ref="C31:J31">-ROUND((C9)*$E$3,2)</f>
        <v>-91207.6</v>
      </c>
      <c r="D31" s="30">
        <f t="shared" si="9"/>
        <v>-90723.6</v>
      </c>
      <c r="E31" s="30">
        <f t="shared" si="9"/>
        <v>-59259.2</v>
      </c>
      <c r="F31" s="30">
        <f t="shared" si="9"/>
        <v>-65230</v>
      </c>
      <c r="G31" s="30">
        <f t="shared" si="9"/>
        <v>-33787.6</v>
      </c>
      <c r="H31" s="30">
        <f t="shared" si="9"/>
        <v>-31772.4</v>
      </c>
      <c r="I31" s="30">
        <f t="shared" si="9"/>
        <v>-96276.4</v>
      </c>
      <c r="J31" s="30">
        <f t="shared" si="9"/>
        <v>-19685.6</v>
      </c>
      <c r="K31" s="30">
        <f t="shared" si="7"/>
        <v>-577526.4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-146444.25</v>
      </c>
      <c r="C34" s="30">
        <v>-6558.04</v>
      </c>
      <c r="D34" s="30">
        <v>-46193.42</v>
      </c>
      <c r="E34" s="30">
        <v>-138877.48</v>
      </c>
      <c r="F34" s="26">
        <v>0</v>
      </c>
      <c r="G34" s="30">
        <v>-176162.72</v>
      </c>
      <c r="H34" s="30">
        <v>-31552.88</v>
      </c>
      <c r="I34" s="30">
        <v>-49240.19</v>
      </c>
      <c r="J34" s="30">
        <v>-15190.77</v>
      </c>
      <c r="K34" s="30">
        <f t="shared" si="7"/>
        <v>-610219.75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-6581.13</v>
      </c>
      <c r="C35" s="27">
        <f t="shared" si="10"/>
        <v>-6284.33</v>
      </c>
      <c r="D35" s="27">
        <f t="shared" si="10"/>
        <v>1231902.12</v>
      </c>
      <c r="E35" s="27">
        <f t="shared" si="10"/>
        <v>652251.27</v>
      </c>
      <c r="F35" s="27">
        <f t="shared" si="10"/>
        <v>-5322.21</v>
      </c>
      <c r="G35" s="27">
        <f t="shared" si="10"/>
        <v>-5187.48</v>
      </c>
      <c r="H35" s="27">
        <f t="shared" si="10"/>
        <v>885368.3300000001</v>
      </c>
      <c r="I35" s="27">
        <f t="shared" si="10"/>
        <v>-6658.55</v>
      </c>
      <c r="J35" s="27">
        <f t="shared" si="10"/>
        <v>-8081.65</v>
      </c>
      <c r="K35" s="30">
        <f t="shared" si="7"/>
        <v>2731406.3700000006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-417.88</v>
      </c>
      <c r="E41" s="17">
        <v>0</v>
      </c>
      <c r="F41" s="17">
        <v>-586.38</v>
      </c>
      <c r="G41" s="17">
        <v>0</v>
      </c>
      <c r="H41" s="17">
        <v>-882.94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66</v>
      </c>
      <c r="B43" s="17">
        <v>0</v>
      </c>
      <c r="C43" s="17">
        <v>0</v>
      </c>
      <c r="D43" s="17">
        <v>2610000</v>
      </c>
      <c r="E43" s="17">
        <v>1422000</v>
      </c>
      <c r="F43" s="17">
        <v>0</v>
      </c>
      <c r="G43" s="17">
        <v>0</v>
      </c>
      <c r="H43" s="17">
        <v>1782000</v>
      </c>
      <c r="I43" s="17">
        <v>0</v>
      </c>
      <c r="J43" s="17">
        <v>0</v>
      </c>
      <c r="K43" s="17">
        <f>SUM(B43:J43)</f>
        <v>5814000</v>
      </c>
      <c r="L43" s="24"/>
      <c r="M43"/>
      <c r="N43"/>
    </row>
    <row r="44" spans="1:14" s="23" customFormat="1" ht="16.5" customHeight="1">
      <c r="A44" s="25" t="s">
        <v>67</v>
      </c>
      <c r="B44" s="17">
        <v>0</v>
      </c>
      <c r="C44" s="17">
        <v>0</v>
      </c>
      <c r="D44" s="17">
        <v>-1350000</v>
      </c>
      <c r="E44" s="17">
        <v>-765000</v>
      </c>
      <c r="F44" s="17">
        <v>0</v>
      </c>
      <c r="G44" s="17">
        <v>0</v>
      </c>
      <c r="H44" s="17">
        <v>-891000</v>
      </c>
      <c r="I44" s="17">
        <v>0</v>
      </c>
      <c r="J44" s="17">
        <v>0</v>
      </c>
      <c r="K44" s="17">
        <f>SUM(B44:J44)</f>
        <v>-3006000</v>
      </c>
      <c r="L44" s="24"/>
      <c r="M44"/>
      <c r="N44"/>
    </row>
    <row r="45" spans="1:14" s="23" customFormat="1" ht="16.5" customHeight="1">
      <c r="A45" s="25" t="s">
        <v>68</v>
      </c>
      <c r="B45" s="17">
        <v>-6581.13</v>
      </c>
      <c r="C45" s="17">
        <v>-6284.33</v>
      </c>
      <c r="D45" s="17">
        <v>-7742.5</v>
      </c>
      <c r="E45" s="17">
        <v>-4748.73</v>
      </c>
      <c r="F45" s="17">
        <v>-4735.83</v>
      </c>
      <c r="G45" s="17">
        <v>-5187.48</v>
      </c>
      <c r="H45" s="17">
        <v>-4748.73</v>
      </c>
      <c r="I45" s="17">
        <v>-6658.55</v>
      </c>
      <c r="J45" s="17">
        <v>-2309.85</v>
      </c>
      <c r="K45" s="17">
        <f>SUM(B45:J45)</f>
        <v>-48997.13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 aca="true" t="shared" si="11" ref="B49:J49">IF(B18+B29+B50&lt;0,0,B18+B29+B50)</f>
        <v>1312709.08</v>
      </c>
      <c r="C49" s="27">
        <f t="shared" si="11"/>
        <v>1379842.4000000001</v>
      </c>
      <c r="D49" s="27">
        <f t="shared" si="11"/>
        <v>2924640.44</v>
      </c>
      <c r="E49" s="27">
        <f t="shared" si="11"/>
        <v>1575297.26</v>
      </c>
      <c r="F49" s="27">
        <f t="shared" si="11"/>
        <v>1048685.72</v>
      </c>
      <c r="G49" s="27">
        <f t="shared" si="11"/>
        <v>1010610.5599999998</v>
      </c>
      <c r="H49" s="27">
        <f t="shared" si="11"/>
        <v>1942792.34</v>
      </c>
      <c r="I49" s="27">
        <f t="shared" si="11"/>
        <v>1422818.5500000003</v>
      </c>
      <c r="J49" s="27">
        <f t="shared" si="11"/>
        <v>501456.4199999999</v>
      </c>
      <c r="K49" s="20">
        <f>SUM(B49:J49)</f>
        <v>13118852.77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 aca="true" t="shared" si="12" ref="B51:J51">IF(B18+B29+B50&gt;0,0,B18+B29+B50)</f>
        <v>0</v>
      </c>
      <c r="C51" s="27">
        <f t="shared" si="12"/>
        <v>0</v>
      </c>
      <c r="D51" s="27">
        <f t="shared" si="12"/>
        <v>0</v>
      </c>
      <c r="E51" s="27">
        <f t="shared" si="12"/>
        <v>0</v>
      </c>
      <c r="F51" s="27">
        <f t="shared" si="12"/>
        <v>0</v>
      </c>
      <c r="G51" s="27">
        <f t="shared" si="12"/>
        <v>0</v>
      </c>
      <c r="H51" s="27">
        <f t="shared" si="12"/>
        <v>0</v>
      </c>
      <c r="I51" s="27">
        <f t="shared" si="12"/>
        <v>0</v>
      </c>
      <c r="J51" s="27">
        <f t="shared" si="12"/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3" ref="B55:J55">SUM(B56:B67)</f>
        <v>1312709.07</v>
      </c>
      <c r="C55" s="10">
        <f t="shared" si="13"/>
        <v>1379842.41</v>
      </c>
      <c r="D55" s="10">
        <f t="shared" si="13"/>
        <v>2924640.42</v>
      </c>
      <c r="E55" s="10">
        <f t="shared" si="13"/>
        <v>1575297.26</v>
      </c>
      <c r="F55" s="10">
        <f t="shared" si="13"/>
        <v>1048685.73</v>
      </c>
      <c r="G55" s="10">
        <f t="shared" si="13"/>
        <v>1010610.56</v>
      </c>
      <c r="H55" s="10">
        <f t="shared" si="13"/>
        <v>1942792.35</v>
      </c>
      <c r="I55" s="10">
        <f>SUM(I56:I68)</f>
        <v>1422818.54</v>
      </c>
      <c r="J55" s="10">
        <f t="shared" si="13"/>
        <v>501456.42</v>
      </c>
      <c r="K55" s="5">
        <f>SUM(K56:K68)</f>
        <v>13118852.76</v>
      </c>
      <c r="L55" s="9"/>
    </row>
    <row r="56" spans="1:11" ht="16.5" customHeight="1">
      <c r="A56" s="7" t="s">
        <v>56</v>
      </c>
      <c r="B56" s="8">
        <v>1147439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4" ref="K56:K67">SUM(B56:J56)</f>
        <v>1147439</v>
      </c>
    </row>
    <row r="57" spans="1:11" ht="16.5" customHeight="1">
      <c r="A57" s="7" t="s">
        <v>57</v>
      </c>
      <c r="B57" s="8">
        <v>165270.07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165270.07</v>
      </c>
    </row>
    <row r="58" spans="1:11" ht="16.5" customHeight="1">
      <c r="A58" s="7" t="s">
        <v>4</v>
      </c>
      <c r="B58" s="6">
        <v>0</v>
      </c>
      <c r="C58" s="8">
        <v>1379842.41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1379842.41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2924640.42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2924640.42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1575297.26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1575297.26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1048685.73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1048685.73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1010610.56</v>
      </c>
      <c r="H62" s="6">
        <v>0</v>
      </c>
      <c r="I62" s="6">
        <v>0</v>
      </c>
      <c r="J62" s="6">
        <v>0</v>
      </c>
      <c r="K62" s="5">
        <f t="shared" si="14"/>
        <v>1010610.56</v>
      </c>
    </row>
    <row r="63" spans="1:11" ht="16.5" customHeight="1">
      <c r="A63" s="7" t="s">
        <v>49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1942792.35</v>
      </c>
      <c r="I63" s="6">
        <v>0</v>
      </c>
      <c r="J63" s="6">
        <v>0</v>
      </c>
      <c r="K63" s="5">
        <f t="shared" si="14"/>
        <v>1942792.35</v>
      </c>
    </row>
    <row r="64" spans="1:11" ht="16.5" customHeight="1">
      <c r="A64" s="7" t="s">
        <v>50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536402.59</v>
      </c>
      <c r="J65" s="6">
        <v>0</v>
      </c>
      <c r="K65" s="5">
        <f t="shared" si="14"/>
        <v>536402.59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886415.95</v>
      </c>
      <c r="J66" s="6">
        <v>0</v>
      </c>
      <c r="K66" s="5">
        <f t="shared" si="14"/>
        <v>886415.95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501456.42</v>
      </c>
      <c r="K67" s="5">
        <f t="shared" si="14"/>
        <v>501456.42</v>
      </c>
    </row>
    <row r="68" spans="1:11" ht="18" customHeight="1">
      <c r="A68" s="4" t="s">
        <v>64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2022-05-19T20:36:31Z</dcterms:modified>
  <cp:category/>
  <cp:version/>
  <cp:contentType/>
  <cp:contentStatus/>
</cp:coreProperties>
</file>