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<sst xmlns="http://schemas.openxmlformats.org/spreadsheetml/2006/main" count="76" uniqueCount="75">
  <si>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</si>
  <si>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</si>
  <si>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</si>
  <si>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</si>
  <si>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</si>
  <si>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</si>
  <si>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</si>
  <si>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</si>
  <si>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</si>
  <si>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</si>
  <si>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</si>
  <si>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</si>
  <si>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</si>
  <si>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</si>
  <si>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</si>
  <si>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</si>
  <si>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</si>
  <si>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</si>
  <si>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</si>
  <si>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</si>
  <si>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</si>
  <si>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</si>
  <si>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</si>
  <si>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</si>
  <si>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</si>
  <si>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</si>
  <si>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</si>
  <si>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</si>
  <si>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</si>
  <si>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</si>
  <si>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</si>
  <si>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</si>
  <si>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</si>
  <si>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</si>
  <si>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</si>
  <si>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</si>
  <si>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</si>
  <si>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</si>
  <si>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</si>
  <si>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</si>
  <si>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</si>
  <si>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</si>
  <si>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</si>
  <si>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</si>
  <si>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</si>
  <si>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</si>
  <si>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</si>
  <si>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</si>
  <si>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</si>
  <si>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</si>
  <si>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</si>
  <si>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</si>
  <si>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</si>
  <si>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</si>
  <si>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</si>
  <si>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</si>
  <si>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</si>
  <si>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</si>
  <si>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</si>
  <si>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</si>
  <si>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</si>
  <si>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</si>
  <si>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</si>
  <si>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</si>
  <si>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</si>
  <si>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21/05/22 - VENCIMENTO 27/05/22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</si>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</sst>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176200</v>
      </c>
      <c r="C7" s="46">
        <f t="shared" si="0"/>
        <v>144560</v>
      </c>
      <c r="D7" s="46">
        <f t="shared" si="0"/>
        <v>210161</v>
      </c>
      <c r="E7" s="46">
        <f t="shared" si="0"/>
        <v>99330</v>
      </c>
      <c r="F7" s="46">
        <f t="shared" si="0"/>
        <v>135332</v>
      </c>
      <c r="G7" s="46">
        <f t="shared" si="0"/>
        <v>146891</v>
      </c>
      <c r="H7" s="46">
        <f t="shared" si="0"/>
        <v>172641</v>
      </c>
      <c r="I7" s="46">
        <f t="shared" si="0"/>
        <v>211736</v>
      </c>
      <c r="J7" s="46">
        <f t="shared" si="0"/>
        <v>50364</v>
      </c>
      <c r="K7" s="46">
        <f t="shared" si="0"/>
        <v>1347215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13751</v>
      </c>
      <c r="C8" s="44">
        <f t="shared" si="1"/>
        <v>15404</v>
      </c>
      <c r="D8" s="44">
        <f t="shared" si="1"/>
        <v>17043</v>
      </c>
      <c r="E8" s="44">
        <f t="shared" si="1"/>
        <v>9374</v>
      </c>
      <c r="F8" s="44">
        <f t="shared" si="1"/>
        <v>10111</v>
      </c>
      <c r="G8" s="44">
        <f t="shared" si="1"/>
        <v>6312</v>
      </c>
      <c r="H8" s="44">
        <f t="shared" si="1"/>
        <v>6002</v>
      </c>
      <c r="I8" s="44">
        <f t="shared" si="1"/>
        <v>14274</v>
      </c>
      <c r="J8" s="44">
        <f t="shared" si="1"/>
        <v>1918</v>
      </c>
      <c r="K8" s="37">
        <f>SUM(B8:J8)</f>
        <v>94189</v>
      </c>
      <c r="L8"/>
      <c r="M8"/>
      <c r="N8"/>
    </row>
    <row r="9" spans="1:14" ht="16.5" customHeight="1">
      <c r="A9" s="22" t="s">
        <v>31</v>
      </c>
      <c r="B9" s="44">
        <v>13733</v>
      </c>
      <c r="C9" s="44">
        <v>15399</v>
      </c>
      <c r="D9" s="44">
        <v>17041</v>
      </c>
      <c r="E9" s="44">
        <v>9264</v>
      </c>
      <c r="F9" s="44">
        <v>10102</v>
      </c>
      <c r="G9" s="44">
        <v>6309</v>
      </c>
      <c r="H9" s="44">
        <v>6002</v>
      </c>
      <c r="I9" s="44">
        <v>14218</v>
      </c>
      <c r="J9" s="44">
        <v>1918</v>
      </c>
      <c r="K9" s="37">
        <f>SUM(B9:J9)</f>
        <v>93986</v>
      </c>
      <c r="L9"/>
      <c r="M9"/>
      <c r="N9"/>
    </row>
    <row r="10" spans="1:14" ht="16.5" customHeight="1">
      <c r="A10" s="22" t="s">
        <v>30</v>
      </c>
      <c r="B10" s="44">
        <v>18</v>
      </c>
      <c r="C10" s="44">
        <v>5</v>
      </c>
      <c r="D10" s="44">
        <v>2</v>
      </c>
      <c r="E10" s="44">
        <v>110</v>
      </c>
      <c r="F10" s="44">
        <v>9</v>
      </c>
      <c r="G10" s="44">
        <v>3</v>
      </c>
      <c r="H10" s="44">
        <v>0</v>
      </c>
      <c r="I10" s="44">
        <v>56</v>
      </c>
      <c r="J10" s="44">
        <v>0</v>
      </c>
      <c r="K10" s="37">
        <f>SUM(B10:J10)</f>
        <v>203</v>
      </c>
      <c r="L10"/>
      <c r="M10"/>
      <c r="N10"/>
    </row>
    <row r="11" spans="1:14" ht="16.5" customHeight="1">
      <c r="A11" s="43" t="s">
        <v>29</v>
      </c>
      <c r="B11" s="42">
        <v>162449</v>
      </c>
      <c r="C11" s="42">
        <v>129156</v>
      </c>
      <c r="D11" s="42">
        <v>193118</v>
      </c>
      <c r="E11" s="42">
        <v>89956</v>
      </c>
      <c r="F11" s="42">
        <v>125221</v>
      </c>
      <c r="G11" s="42">
        <v>140579</v>
      </c>
      <c r="H11" s="42">
        <v>166639</v>
      </c>
      <c r="I11" s="42">
        <v>197462</v>
      </c>
      <c r="J11" s="42">
        <v>48446</v>
      </c>
      <c r="K11" s="37">
        <f>SUM(B11:J11)</f>
        <v>1253026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0.3796</v>
      </c>
      <c r="C14" s="41">
        <v>0.4171</v>
      </c>
      <c r="D14" s="41">
        <v>0.4624</v>
      </c>
      <c r="E14" s="41">
        <v>0.402</v>
      </c>
      <c r="F14" s="41">
        <v>0.4254</v>
      </c>
      <c r="G14" s="41">
        <v>0.4297</v>
      </c>
      <c r="H14" s="41">
        <v>0.3421</v>
      </c>
      <c r="I14" s="41">
        <v>0.3456</v>
      </c>
      <c r="J14" s="41">
        <v>0.3911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1.166957268879595</v>
      </c>
      <c r="C16" s="38">
        <v>1.252138062426187</v>
      </c>
      <c r="D16" s="38">
        <v>1.070902235807191</v>
      </c>
      <c r="E16" s="38">
        <v>1.385967507993903</v>
      </c>
      <c r="F16" s="38">
        <v>1.075853157203237</v>
      </c>
      <c r="G16" s="38">
        <v>1.161388980387456</v>
      </c>
      <c r="H16" s="38">
        <v>1.120387494875045</v>
      </c>
      <c r="I16" s="38">
        <v>1.134810266847522</v>
      </c>
      <c r="J16" s="38">
        <v>1.049845879674022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856561.2799999999</v>
      </c>
      <c r="C18" s="35">
        <f aca="true" t="shared" si="2" ref="C18:J18">SUM(C19:C26)</f>
        <v>837230.3400000001</v>
      </c>
      <c r="D18" s="35">
        <f t="shared" si="2"/>
        <v>1147132.9199999997</v>
      </c>
      <c r="E18" s="35">
        <f t="shared" si="2"/>
        <v>611481.03</v>
      </c>
      <c r="F18" s="35">
        <f t="shared" si="2"/>
        <v>683009.3400000001</v>
      </c>
      <c r="G18" s="35">
        <f t="shared" si="2"/>
        <v>801912.6500000001</v>
      </c>
      <c r="H18" s="35">
        <f t="shared" si="2"/>
        <v>733637.38</v>
      </c>
      <c r="I18" s="35">
        <f t="shared" si="2"/>
        <v>923477.64</v>
      </c>
      <c r="J18" s="35">
        <f t="shared" si="2"/>
        <v>225287.05999999997</v>
      </c>
      <c r="K18" s="35">
        <f>SUM(B18:J18)</f>
        <v>6819729.64</v>
      </c>
      <c r="L18"/>
      <c r="M18"/>
      <c r="N18"/>
    </row>
    <row r="19" spans="1:14" ht="16.5" customHeight="1">
      <c r="A19" s="18" t="s">
        <v>71</v>
      </c>
      <c r="B19" s="60">
        <f>ROUND((B13+B14)*B7,2)</f>
        <v>714191.46</v>
      </c>
      <c r="C19" s="60">
        <f aca="true" t="shared" si="3" ref="C19:J19">ROUND((C13+C14)*C7,2)</f>
        <v>643725.68</v>
      </c>
      <c r="D19" s="60">
        <f t="shared" si="3"/>
        <v>1037438.76</v>
      </c>
      <c r="E19" s="60">
        <f t="shared" si="3"/>
        <v>426314.43</v>
      </c>
      <c r="F19" s="60">
        <f t="shared" si="3"/>
        <v>614664.41</v>
      </c>
      <c r="G19" s="60">
        <f t="shared" si="3"/>
        <v>673921.22</v>
      </c>
      <c r="H19" s="60">
        <f t="shared" si="3"/>
        <v>630640.31</v>
      </c>
      <c r="I19" s="60">
        <f t="shared" si="3"/>
        <v>781305.84</v>
      </c>
      <c r="J19" s="60">
        <f t="shared" si="3"/>
        <v>210284.81</v>
      </c>
      <c r="K19" s="30">
        <f>SUM(B19:J19)</f>
        <v>5732486.920000001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119239.46</v>
      </c>
      <c r="C20" s="30">
        <f t="shared" si="4"/>
        <v>162307.75</v>
      </c>
      <c r="D20" s="30">
        <f t="shared" si="4"/>
        <v>73556.73</v>
      </c>
      <c r="E20" s="30">
        <f t="shared" si="4"/>
        <v>164543.52</v>
      </c>
      <c r="F20" s="30">
        <f t="shared" si="4"/>
        <v>46624.24</v>
      </c>
      <c r="G20" s="30">
        <f t="shared" si="4"/>
        <v>108763.46</v>
      </c>
      <c r="H20" s="30">
        <f t="shared" si="4"/>
        <v>75921.21</v>
      </c>
      <c r="I20" s="30">
        <f t="shared" si="4"/>
        <v>105328.05</v>
      </c>
      <c r="J20" s="30">
        <f t="shared" si="4"/>
        <v>10481.83</v>
      </c>
      <c r="K20" s="30">
        <f aca="true" t="shared" si="5" ref="K18:K26">SUM(B20:J20)</f>
        <v>866766.2499999999</v>
      </c>
      <c r="L20"/>
      <c r="M20"/>
      <c r="N20"/>
    </row>
    <row r="21" spans="1:14" ht="16.5" customHeight="1">
      <c r="A21" s="18" t="s">
        <v>25</v>
      </c>
      <c r="B21" s="30">
        <v>19527.87</v>
      </c>
      <c r="C21" s="30">
        <v>26239.73</v>
      </c>
      <c r="D21" s="30">
        <v>29141.93</v>
      </c>
      <c r="E21" s="30">
        <v>16246.05</v>
      </c>
      <c r="F21" s="30">
        <v>18685.4</v>
      </c>
      <c r="G21" s="30">
        <v>15972.06</v>
      </c>
      <c r="H21" s="30">
        <v>22423.92</v>
      </c>
      <c r="I21" s="30">
        <v>31630.76</v>
      </c>
      <c r="J21" s="30">
        <v>7811.16</v>
      </c>
      <c r="K21" s="30">
        <f t="shared" si="5"/>
        <v>187678.88000000003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1060.53</v>
      </c>
      <c r="C24" s="30">
        <v>1035</v>
      </c>
      <c r="D24" s="30">
        <v>1417.9</v>
      </c>
      <c r="E24" s="30">
        <v>756.53</v>
      </c>
      <c r="F24" s="30">
        <v>844.71</v>
      </c>
      <c r="G24" s="30">
        <v>990.91</v>
      </c>
      <c r="H24" s="30">
        <v>907.37</v>
      </c>
      <c r="I24" s="30">
        <v>1141.75</v>
      </c>
      <c r="J24" s="30">
        <v>278.48</v>
      </c>
      <c r="K24" s="30">
        <f t="shared" si="5"/>
        <v>8433.18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855.11</v>
      </c>
      <c r="J25" s="30">
        <v>268.83</v>
      </c>
      <c r="K25" s="30">
        <f t="shared" si="5"/>
        <v>5624.55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-66322.4</v>
      </c>
      <c r="C29" s="30">
        <f t="shared" si="6"/>
        <v>-73510.86</v>
      </c>
      <c r="D29" s="30">
        <f t="shared" si="6"/>
        <v>-966802.35</v>
      </c>
      <c r="E29" s="30">
        <f t="shared" si="6"/>
        <v>-494968.36</v>
      </c>
      <c r="F29" s="30">
        <f t="shared" si="6"/>
        <v>-49145.920000000006</v>
      </c>
      <c r="G29" s="30">
        <f t="shared" si="6"/>
        <v>-33269.68</v>
      </c>
      <c r="H29" s="30">
        <f t="shared" si="6"/>
        <v>-607454.3300000001</v>
      </c>
      <c r="I29" s="30">
        <f t="shared" si="6"/>
        <v>-68908.05</v>
      </c>
      <c r="J29" s="30">
        <f t="shared" si="6"/>
        <v>-15759.5</v>
      </c>
      <c r="K29" s="30">
        <f aca="true" t="shared" si="7" ref="K29:K37">SUM(B29:J29)</f>
        <v>-2376141.4499999993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-60425.2</v>
      </c>
      <c r="C30" s="30">
        <f t="shared" si="8"/>
        <v>-67755.6</v>
      </c>
      <c r="D30" s="30">
        <f t="shared" si="8"/>
        <v>-74980.4</v>
      </c>
      <c r="E30" s="30">
        <f t="shared" si="8"/>
        <v>-40761.6</v>
      </c>
      <c r="F30" s="30">
        <f t="shared" si="8"/>
        <v>-44448.8</v>
      </c>
      <c r="G30" s="30">
        <f t="shared" si="8"/>
        <v>-27759.6</v>
      </c>
      <c r="H30" s="30">
        <f t="shared" si="8"/>
        <v>-26408.8</v>
      </c>
      <c r="I30" s="30">
        <f t="shared" si="8"/>
        <v>-62559.2</v>
      </c>
      <c r="J30" s="30">
        <f t="shared" si="8"/>
        <v>-8439.2</v>
      </c>
      <c r="K30" s="30">
        <f t="shared" si="7"/>
        <v>-413538.4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-60425.2</v>
      </c>
      <c r="C31" s="30">
        <f aca="true" t="shared" si="9" ref="C31:J31">-ROUND((C9)*$E$3,2)</f>
        <v>-67755.6</v>
      </c>
      <c r="D31" s="30">
        <f t="shared" si="9"/>
        <v>-74980.4</v>
      </c>
      <c r="E31" s="30">
        <f t="shared" si="9"/>
        <v>-40761.6</v>
      </c>
      <c r="F31" s="30">
        <f t="shared" si="9"/>
        <v>-44448.8</v>
      </c>
      <c r="G31" s="30">
        <f t="shared" si="9"/>
        <v>-27759.6</v>
      </c>
      <c r="H31" s="30">
        <f t="shared" si="9"/>
        <v>-26408.8</v>
      </c>
      <c r="I31" s="30">
        <f t="shared" si="9"/>
        <v>-62559.2</v>
      </c>
      <c r="J31" s="30">
        <f t="shared" si="9"/>
        <v>-8439.2</v>
      </c>
      <c r="K31" s="30">
        <f t="shared" si="7"/>
        <v>-413538.4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-5897.2</v>
      </c>
      <c r="C35" s="27">
        <f t="shared" si="10"/>
        <v>-5755.26</v>
      </c>
      <c r="D35" s="27">
        <f t="shared" si="10"/>
        <v>-891821.95</v>
      </c>
      <c r="E35" s="27">
        <f t="shared" si="10"/>
        <v>-454206.76</v>
      </c>
      <c r="F35" s="27">
        <f t="shared" si="10"/>
        <v>-4697.12</v>
      </c>
      <c r="G35" s="27">
        <f t="shared" si="10"/>
        <v>-5510.08</v>
      </c>
      <c r="H35" s="27">
        <f t="shared" si="10"/>
        <v>-581045.53</v>
      </c>
      <c r="I35" s="27">
        <f t="shared" si="10"/>
        <v>-6348.85</v>
      </c>
      <c r="J35" s="27">
        <f t="shared" si="10"/>
        <v>-7320.3</v>
      </c>
      <c r="K35" s="30">
        <f t="shared" si="7"/>
        <v>-1962603.0500000003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68</v>
      </c>
      <c r="B45" s="17">
        <v>-5897.2</v>
      </c>
      <c r="C45" s="17">
        <v>-5755.26</v>
      </c>
      <c r="D45" s="17">
        <v>-7884.45</v>
      </c>
      <c r="E45" s="17">
        <v>-4206.76</v>
      </c>
      <c r="F45" s="17">
        <v>-4697.12</v>
      </c>
      <c r="G45" s="17">
        <v>-5510.08</v>
      </c>
      <c r="H45" s="17">
        <v>-5045.53</v>
      </c>
      <c r="I45" s="17">
        <v>-6348.85</v>
      </c>
      <c r="J45" s="17">
        <v>-1548.5</v>
      </c>
      <c r="K45" s="17">
        <f>SUM(B45:J45)</f>
        <v>-46893.74999999999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790238.8799999999</v>
      </c>
      <c r="C49" s="27">
        <f>IF(C18+C29+C50&lt;0,0,C18+C29+C50)</f>
        <v>763719.4800000001</v>
      </c>
      <c r="D49" s="27">
        <f>IF(D18+D29+D50&lt;0,0,D18+D29+D50)</f>
        <v>180330.56999999972</v>
      </c>
      <c r="E49" s="27">
        <f>IF(E18+E29+E50&lt;0,0,E18+E29+E50)</f>
        <v>116512.67000000004</v>
      </c>
      <c r="F49" s="27">
        <f>IF(F18+F29+F50&lt;0,0,F18+F29+F50)</f>
        <v>633863.42</v>
      </c>
      <c r="G49" s="27">
        <f>IF(G18+G29+G50&lt;0,0,G18+G29+G50)</f>
        <v>768642.9700000001</v>
      </c>
      <c r="H49" s="27">
        <f>IF(H18+H29+H50&lt;0,0,H18+H29+H50)</f>
        <v>126183.04999999993</v>
      </c>
      <c r="I49" s="27">
        <f>IF(I18+I29+I50&lt;0,0,I18+I29+I50)</f>
        <v>854569.59</v>
      </c>
      <c r="J49" s="27">
        <f>IF(J18+J29+J50&lt;0,0,J18+J29+J50)</f>
        <v>209527.55999999997</v>
      </c>
      <c r="K49" s="20">
        <f>SUM(B49:J49)</f>
        <v>4443588.1899999995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790238.87</v>
      </c>
      <c r="C55" s="10">
        <f t="shared" si="11"/>
        <v>763719.48</v>
      </c>
      <c r="D55" s="10">
        <f t="shared" si="11"/>
        <v>180330.57</v>
      </c>
      <c r="E55" s="10">
        <f t="shared" si="11"/>
        <v>116512.67</v>
      </c>
      <c r="F55" s="10">
        <f t="shared" si="11"/>
        <v>633863.42</v>
      </c>
      <c r="G55" s="10">
        <f t="shared" si="11"/>
        <v>768642.96</v>
      </c>
      <c r="H55" s="10">
        <f t="shared" si="11"/>
        <v>126183.04</v>
      </c>
      <c r="I55" s="10">
        <f>SUM(I56:I68)</f>
        <v>854569.58</v>
      </c>
      <c r="J55" s="10">
        <f t="shared" si="11"/>
        <v>209527.56</v>
      </c>
      <c r="K55" s="5">
        <f>SUM(K56:K68)</f>
        <v>4443588.149999999</v>
      </c>
      <c r="L55" s="9"/>
    </row>
    <row r="56" spans="1:11" ht="16.5" customHeight="1">
      <c r="A56" s="7" t="s">
        <v>56</v>
      </c>
      <c r="B56" s="8">
        <v>690984.87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690984.87</v>
      </c>
    </row>
    <row r="57" spans="1:11" ht="16.5" customHeight="1">
      <c r="A57" s="7" t="s">
        <v>57</v>
      </c>
      <c r="B57" s="8">
        <v>99254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99254</v>
      </c>
    </row>
    <row r="58" spans="1:11" ht="16.5" customHeight="1">
      <c r="A58" s="7" t="s">
        <v>4</v>
      </c>
      <c r="B58" s="6">
        <v>0</v>
      </c>
      <c r="C58" s="8">
        <v>763719.48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763719.48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180330.57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180330.57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116512.67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116512.67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633863.42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633863.42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768642.96</v>
      </c>
      <c r="H62" s="6">
        <v>0</v>
      </c>
      <c r="I62" s="6">
        <v>0</v>
      </c>
      <c r="J62" s="6">
        <v>0</v>
      </c>
      <c r="K62" s="5">
        <f t="shared" si="12"/>
        <v>768642.96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126183.04</v>
      </c>
      <c r="I63" s="6">
        <v>0</v>
      </c>
      <c r="J63" s="6">
        <v>0</v>
      </c>
      <c r="K63" s="5">
        <f t="shared" si="12"/>
        <v>126183.04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316190.74</v>
      </c>
      <c r="J65" s="6">
        <v>0</v>
      </c>
      <c r="K65" s="5">
        <f t="shared" si="12"/>
        <v>316190.74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538378.84</v>
      </c>
      <c r="J66" s="6">
        <v>0</v>
      </c>
      <c r="K66" s="5">
        <f t="shared" si="12"/>
        <v>538378.84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209527.56</v>
      </c>
      <c r="K67" s="5">
        <f t="shared" si="12"/>
        <v>209527.56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2022-05-26T19:50:29Z</dcterms:modified>
  <cp:category/>
  <cp:version/>
  <cp:contentType/>
  <cp:contentStatus/>
</cp:coreProperties>
</file>