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<sst xmlns="http://schemas.openxmlformats.org/spreadsheetml/2006/main" count="76" uniqueCount="75">
  <si>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</si>
  <si>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</si>
  <si>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</si>
  <si>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</si>
  <si>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</si>
  <si>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</si>
  <si>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</si>
  <si>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</si>
  <si>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</si>
  <si>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</si>
  <si>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</si>
  <si>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</si>
  <si>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</si>
  <si>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</si>
  <si>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</si>
  <si>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</si>
  <si>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</si>
  <si>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</si>
  <si>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</si>
  <si>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</si>
  <si>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</si>
  <si>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</si>
  <si>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</si>
  <si>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</si>
  <si>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</si>
  <si>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</si>
  <si>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</si>
  <si>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</si>
  <si>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</si>
  <si>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</si>
  <si>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</si>
  <si>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</si>
  <si>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</si>
  <si>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</si>
  <si>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</si>
  <si>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</si>
  <si>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</si>
  <si>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</si>
  <si>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</si>
  <si>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</si>
  <si>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</si>
  <si>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</si>
  <si>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</si>
  <si>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</si>
  <si>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</si>
  <si>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</si>
  <si>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</si>
  <si>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</si>
  <si>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</si>
  <si>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</si>
  <si>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</si>
  <si>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</si>
  <si>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</si>
  <si>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</si>
  <si>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</si>
  <si>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</si>
  <si>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</si>
  <si>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</si>
  <si>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</si>
  <si>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</si>
  <si>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</si>
  <si>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</si>
  <si>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</si>
  <si>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</si>
  <si>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</si>
  <si>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22/05/22 - VENCIMENTO 27/05/22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</si>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</sst>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92313</v>
      </c>
      <c r="C7" s="46">
        <f t="shared" si="0"/>
        <v>67439</v>
      </c>
      <c r="D7" s="46">
        <f t="shared" si="0"/>
        <v>100221</v>
      </c>
      <c r="E7" s="46">
        <f t="shared" si="0"/>
        <v>47992</v>
      </c>
      <c r="F7" s="46">
        <f t="shared" si="0"/>
        <v>76584</v>
      </c>
      <c r="G7" s="46">
        <f t="shared" si="0"/>
        <v>76316</v>
      </c>
      <c r="H7" s="46">
        <f t="shared" si="0"/>
        <v>93083</v>
      </c>
      <c r="I7" s="46">
        <f t="shared" si="0"/>
        <v>120400</v>
      </c>
      <c r="J7" s="46">
        <f t="shared" si="0"/>
        <v>28145</v>
      </c>
      <c r="K7" s="46">
        <f t="shared" si="0"/>
        <v>702493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7948</v>
      </c>
      <c r="C8" s="44">
        <f t="shared" si="1"/>
        <v>7187</v>
      </c>
      <c r="D8" s="44">
        <f t="shared" si="1"/>
        <v>8594</v>
      </c>
      <c r="E8" s="44">
        <f t="shared" si="1"/>
        <v>4828</v>
      </c>
      <c r="F8" s="44">
        <f t="shared" si="1"/>
        <v>6163</v>
      </c>
      <c r="G8" s="44">
        <f t="shared" si="1"/>
        <v>4001</v>
      </c>
      <c r="H8" s="44">
        <f t="shared" si="1"/>
        <v>3754</v>
      </c>
      <c r="I8" s="44">
        <f t="shared" si="1"/>
        <v>8878</v>
      </c>
      <c r="J8" s="44">
        <f t="shared" si="1"/>
        <v>1209</v>
      </c>
      <c r="K8" s="37">
        <f>SUM(B8:J8)</f>
        <v>52562</v>
      </c>
      <c r="L8"/>
      <c r="M8"/>
      <c r="N8"/>
    </row>
    <row r="9" spans="1:14" ht="16.5" customHeight="1">
      <c r="A9" s="22" t="s">
        <v>31</v>
      </c>
      <c r="B9" s="44">
        <v>7931</v>
      </c>
      <c r="C9" s="44">
        <v>7186</v>
      </c>
      <c r="D9" s="44">
        <v>8594</v>
      </c>
      <c r="E9" s="44">
        <v>4798</v>
      </c>
      <c r="F9" s="44">
        <v>6152</v>
      </c>
      <c r="G9" s="44">
        <v>4001</v>
      </c>
      <c r="H9" s="44">
        <v>3754</v>
      </c>
      <c r="I9" s="44">
        <v>8844</v>
      </c>
      <c r="J9" s="44">
        <v>1209</v>
      </c>
      <c r="K9" s="37">
        <f>SUM(B9:J9)</f>
        <v>52469</v>
      </c>
      <c r="L9"/>
      <c r="M9"/>
      <c r="N9"/>
    </row>
    <row r="10" spans="1:14" ht="16.5" customHeight="1">
      <c r="A10" s="22" t="s">
        <v>30</v>
      </c>
      <c r="B10" s="44">
        <v>17</v>
      </c>
      <c r="C10" s="44">
        <v>1</v>
      </c>
      <c r="D10" s="44">
        <v>0</v>
      </c>
      <c r="E10" s="44">
        <v>30</v>
      </c>
      <c r="F10" s="44">
        <v>11</v>
      </c>
      <c r="G10" s="44">
        <v>0</v>
      </c>
      <c r="H10" s="44">
        <v>0</v>
      </c>
      <c r="I10" s="44">
        <v>34</v>
      </c>
      <c r="J10" s="44">
        <v>0</v>
      </c>
      <c r="K10" s="37">
        <f>SUM(B10:J10)</f>
        <v>93</v>
      </c>
      <c r="L10"/>
      <c r="M10"/>
      <c r="N10"/>
    </row>
    <row r="11" spans="1:14" ht="16.5" customHeight="1">
      <c r="A11" s="43" t="s">
        <v>29</v>
      </c>
      <c r="B11" s="42">
        <v>84365</v>
      </c>
      <c r="C11" s="42">
        <v>60252</v>
      </c>
      <c r="D11" s="42">
        <v>91627</v>
      </c>
      <c r="E11" s="42">
        <v>43164</v>
      </c>
      <c r="F11" s="42">
        <v>70421</v>
      </c>
      <c r="G11" s="42">
        <v>72315</v>
      </c>
      <c r="H11" s="42">
        <v>89329</v>
      </c>
      <c r="I11" s="42">
        <v>111522</v>
      </c>
      <c r="J11" s="42">
        <v>26936</v>
      </c>
      <c r="K11" s="37">
        <f>SUM(B11:J11)</f>
        <v>649931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0.3796</v>
      </c>
      <c r="C14" s="41">
        <v>0.4171</v>
      </c>
      <c r="D14" s="41">
        <v>0.4624</v>
      </c>
      <c r="E14" s="41">
        <v>0.402</v>
      </c>
      <c r="F14" s="41">
        <v>0.4254</v>
      </c>
      <c r="G14" s="41">
        <v>0.4297</v>
      </c>
      <c r="H14" s="41">
        <v>0.3421</v>
      </c>
      <c r="I14" s="41">
        <v>0.3456</v>
      </c>
      <c r="J14" s="41">
        <v>0.3911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1.112216030375706</v>
      </c>
      <c r="C16" s="38">
        <v>1.229601269751883</v>
      </c>
      <c r="D16" s="38">
        <v>1.052735023731883</v>
      </c>
      <c r="E16" s="38">
        <v>1.326818265257524</v>
      </c>
      <c r="F16" s="38">
        <v>1.072072677690362</v>
      </c>
      <c r="G16" s="38">
        <v>1.15011004615575</v>
      </c>
      <c r="H16" s="38">
        <v>1.109773394931018</v>
      </c>
      <c r="I16" s="38">
        <v>1.095394530241195</v>
      </c>
      <c r="J16" s="38">
        <v>1.023233349298911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435668.67000000004</v>
      </c>
      <c r="C18" s="35">
        <f aca="true" t="shared" si="2" ref="C18:J18">SUM(C19:C26)</f>
        <v>393122.80999999994</v>
      </c>
      <c r="D18" s="35">
        <f t="shared" si="2"/>
        <v>549508.2200000001</v>
      </c>
      <c r="E18" s="35">
        <f t="shared" si="2"/>
        <v>290954.56</v>
      </c>
      <c r="F18" s="35">
        <f t="shared" si="2"/>
        <v>390024.45</v>
      </c>
      <c r="G18" s="35">
        <f t="shared" si="2"/>
        <v>415110.63</v>
      </c>
      <c r="H18" s="35">
        <f t="shared" si="2"/>
        <v>399044.61</v>
      </c>
      <c r="I18" s="35">
        <f t="shared" si="2"/>
        <v>516554.02</v>
      </c>
      <c r="J18" s="35">
        <f t="shared" si="2"/>
        <v>124561.34000000001</v>
      </c>
      <c r="K18" s="35">
        <f>SUM(B18:J18)</f>
        <v>3514549.31</v>
      </c>
      <c r="L18"/>
      <c r="M18"/>
      <c r="N18"/>
    </row>
    <row r="19" spans="1:14" ht="16.5" customHeight="1">
      <c r="A19" s="18" t="s">
        <v>71</v>
      </c>
      <c r="B19" s="60">
        <f>ROUND((B13+B14)*B7,2)</f>
        <v>374172.28</v>
      </c>
      <c r="C19" s="60">
        <f aca="true" t="shared" si="3" ref="C19:J19">ROUND((C13+C14)*C7,2)</f>
        <v>300305.87</v>
      </c>
      <c r="D19" s="60">
        <f t="shared" si="3"/>
        <v>494730.94</v>
      </c>
      <c r="E19" s="60">
        <f t="shared" si="3"/>
        <v>205976.86</v>
      </c>
      <c r="F19" s="60">
        <f t="shared" si="3"/>
        <v>347836.87</v>
      </c>
      <c r="G19" s="60">
        <f t="shared" si="3"/>
        <v>350130.18</v>
      </c>
      <c r="H19" s="60">
        <f t="shared" si="3"/>
        <v>340022.89</v>
      </c>
      <c r="I19" s="60">
        <f t="shared" si="3"/>
        <v>444276</v>
      </c>
      <c r="J19" s="60">
        <f t="shared" si="3"/>
        <v>117513.82</v>
      </c>
      <c r="K19" s="30">
        <f>SUM(B19:J19)</f>
        <v>2974965.71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41988.13</v>
      </c>
      <c r="C20" s="30">
        <f t="shared" si="4"/>
        <v>68950.61</v>
      </c>
      <c r="D20" s="30">
        <f t="shared" si="4"/>
        <v>26089.65</v>
      </c>
      <c r="E20" s="30">
        <f t="shared" si="4"/>
        <v>67317</v>
      </c>
      <c r="F20" s="30">
        <f t="shared" si="4"/>
        <v>25069.53</v>
      </c>
      <c r="G20" s="30">
        <f t="shared" si="4"/>
        <v>52558.06</v>
      </c>
      <c r="H20" s="30">
        <f t="shared" si="4"/>
        <v>37325.47</v>
      </c>
      <c r="I20" s="30">
        <f t="shared" si="4"/>
        <v>42381.5</v>
      </c>
      <c r="J20" s="30">
        <f t="shared" si="4"/>
        <v>2730.24</v>
      </c>
      <c r="K20" s="30">
        <f aca="true" t="shared" si="5" ref="K18:K26">SUM(B20:J20)</f>
        <v>364410.18999999994</v>
      </c>
      <c r="L20"/>
      <c r="M20"/>
      <c r="N20"/>
    </row>
    <row r="21" spans="1:14" ht="16.5" customHeight="1">
      <c r="A21" s="18" t="s">
        <v>25</v>
      </c>
      <c r="B21" s="30">
        <v>15940.58</v>
      </c>
      <c r="C21" s="30">
        <v>19020.54</v>
      </c>
      <c r="D21" s="30">
        <v>21817.44</v>
      </c>
      <c r="E21" s="30">
        <v>13355.61</v>
      </c>
      <c r="F21" s="30">
        <v>14010.82</v>
      </c>
      <c r="G21" s="30">
        <v>9180.4</v>
      </c>
      <c r="H21" s="30">
        <v>17014.15</v>
      </c>
      <c r="I21" s="30">
        <v>24609.27</v>
      </c>
      <c r="J21" s="30">
        <v>7594.1</v>
      </c>
      <c r="K21" s="30">
        <f t="shared" si="5"/>
        <v>142542.90999999997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1025.72</v>
      </c>
      <c r="C24" s="30">
        <v>923.61</v>
      </c>
      <c r="D24" s="30">
        <v>1292.59</v>
      </c>
      <c r="E24" s="30">
        <v>684.59</v>
      </c>
      <c r="F24" s="30">
        <v>916.65</v>
      </c>
      <c r="G24" s="30">
        <v>976.99</v>
      </c>
      <c r="H24" s="30">
        <v>937.53</v>
      </c>
      <c r="I24" s="30">
        <v>1216.01</v>
      </c>
      <c r="J24" s="30">
        <v>292.4</v>
      </c>
      <c r="K24" s="30">
        <f t="shared" si="5"/>
        <v>8266.09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855.11</v>
      </c>
      <c r="J25" s="30">
        <v>268.83</v>
      </c>
      <c r="K25" s="30">
        <f t="shared" si="5"/>
        <v>5624.55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-40600.04</v>
      </c>
      <c r="C29" s="30">
        <f t="shared" si="6"/>
        <v>-36754.26</v>
      </c>
      <c r="D29" s="30">
        <f t="shared" si="6"/>
        <v>-460938.72</v>
      </c>
      <c r="E29" s="30">
        <f t="shared" si="6"/>
        <v>-231917.93000000002</v>
      </c>
      <c r="F29" s="30">
        <f t="shared" si="6"/>
        <v>-32165.949999999997</v>
      </c>
      <c r="G29" s="30">
        <f t="shared" si="6"/>
        <v>-23037.050000000003</v>
      </c>
      <c r="H29" s="30">
        <f t="shared" si="6"/>
        <v>-336730.88</v>
      </c>
      <c r="I29" s="30">
        <f t="shared" si="6"/>
        <v>-45675.38</v>
      </c>
      <c r="J29" s="30">
        <f t="shared" si="6"/>
        <v>-12717.330000000002</v>
      </c>
      <c r="K29" s="30">
        <f aca="true" t="shared" si="7" ref="K29:K37">SUM(B29:J29)</f>
        <v>-1220537.54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-34896.4</v>
      </c>
      <c r="C30" s="30">
        <f t="shared" si="8"/>
        <v>-31618.4</v>
      </c>
      <c r="D30" s="30">
        <f t="shared" si="8"/>
        <v>-37813.6</v>
      </c>
      <c r="E30" s="30">
        <f t="shared" si="8"/>
        <v>-21111.2</v>
      </c>
      <c r="F30" s="30">
        <f t="shared" si="8"/>
        <v>-27068.8</v>
      </c>
      <c r="G30" s="30">
        <f t="shared" si="8"/>
        <v>-17604.4</v>
      </c>
      <c r="H30" s="30">
        <f t="shared" si="8"/>
        <v>-16517.6</v>
      </c>
      <c r="I30" s="30">
        <f t="shared" si="8"/>
        <v>-38913.6</v>
      </c>
      <c r="J30" s="30">
        <f t="shared" si="8"/>
        <v>-5319.6</v>
      </c>
      <c r="K30" s="30">
        <f t="shared" si="7"/>
        <v>-230863.6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-34896.4</v>
      </c>
      <c r="C31" s="30">
        <f aca="true" t="shared" si="9" ref="C31:J31">-ROUND((C9)*$E$3,2)</f>
        <v>-31618.4</v>
      </c>
      <c r="D31" s="30">
        <f t="shared" si="9"/>
        <v>-37813.6</v>
      </c>
      <c r="E31" s="30">
        <f t="shared" si="9"/>
        <v>-21111.2</v>
      </c>
      <c r="F31" s="30">
        <f t="shared" si="9"/>
        <v>-27068.8</v>
      </c>
      <c r="G31" s="30">
        <f t="shared" si="9"/>
        <v>-17604.4</v>
      </c>
      <c r="H31" s="30">
        <f t="shared" si="9"/>
        <v>-16517.6</v>
      </c>
      <c r="I31" s="30">
        <f t="shared" si="9"/>
        <v>-38913.6</v>
      </c>
      <c r="J31" s="30">
        <f t="shared" si="9"/>
        <v>-5319.6</v>
      </c>
      <c r="K31" s="30">
        <f t="shared" si="7"/>
        <v>-230863.6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-5703.64</v>
      </c>
      <c r="C35" s="27">
        <f t="shared" si="10"/>
        <v>-5135.86</v>
      </c>
      <c r="D35" s="27">
        <f t="shared" si="10"/>
        <v>-423125.12</v>
      </c>
      <c r="E35" s="27">
        <f t="shared" si="10"/>
        <v>-210806.73</v>
      </c>
      <c r="F35" s="27">
        <f t="shared" si="10"/>
        <v>-5097.15</v>
      </c>
      <c r="G35" s="27">
        <f t="shared" si="10"/>
        <v>-5432.65</v>
      </c>
      <c r="H35" s="27">
        <f t="shared" si="10"/>
        <v>-320213.28</v>
      </c>
      <c r="I35" s="27">
        <f t="shared" si="10"/>
        <v>-6761.78</v>
      </c>
      <c r="J35" s="27">
        <f t="shared" si="10"/>
        <v>-7397.7300000000005</v>
      </c>
      <c r="K35" s="30">
        <f t="shared" si="7"/>
        <v>-989673.9400000001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-396000</v>
      </c>
      <c r="E44" s="17">
        <v>-207000</v>
      </c>
      <c r="F44" s="17">
        <v>0</v>
      </c>
      <c r="G44" s="17">
        <v>0</v>
      </c>
      <c r="H44" s="17">
        <v>-315000</v>
      </c>
      <c r="I44" s="17">
        <v>0</v>
      </c>
      <c r="J44" s="17">
        <v>0</v>
      </c>
      <c r="K44" s="17">
        <f>SUM(B44:J44)</f>
        <v>-918000</v>
      </c>
      <c r="L44" s="24"/>
      <c r="M44"/>
      <c r="N44"/>
    </row>
    <row r="45" spans="1:14" s="23" customFormat="1" ht="16.5" customHeight="1">
      <c r="A45" s="25" t="s">
        <v>68</v>
      </c>
      <c r="B45" s="17">
        <v>-5703.64</v>
      </c>
      <c r="C45" s="17">
        <v>-5135.86</v>
      </c>
      <c r="D45" s="17">
        <v>-7187.62</v>
      </c>
      <c r="E45" s="17">
        <v>-3806.73</v>
      </c>
      <c r="F45" s="17">
        <v>-5097.15</v>
      </c>
      <c r="G45" s="17">
        <v>-5432.65</v>
      </c>
      <c r="H45" s="17">
        <v>-5213.28</v>
      </c>
      <c r="I45" s="17">
        <v>-6761.78</v>
      </c>
      <c r="J45" s="17">
        <v>-1625.93</v>
      </c>
      <c r="K45" s="17">
        <f>SUM(B45:J45)</f>
        <v>-45964.64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395068.63000000006</v>
      </c>
      <c r="C49" s="27">
        <f>IF(C18+C29+C50&lt;0,0,C18+C29+C50)</f>
        <v>356368.54999999993</v>
      </c>
      <c r="D49" s="27">
        <f>IF(D18+D29+D50&lt;0,0,D18+D29+D50)</f>
        <v>88569.50000000012</v>
      </c>
      <c r="E49" s="27">
        <f>IF(E18+E29+E50&lt;0,0,E18+E29+E50)</f>
        <v>59036.629999999976</v>
      </c>
      <c r="F49" s="27">
        <f>IF(F18+F29+F50&lt;0,0,F18+F29+F50)</f>
        <v>357858.5</v>
      </c>
      <c r="G49" s="27">
        <f>IF(G18+G29+G50&lt;0,0,G18+G29+G50)</f>
        <v>392073.58</v>
      </c>
      <c r="H49" s="27">
        <f>IF(H18+H29+H50&lt;0,0,H18+H29+H50)</f>
        <v>62313.72999999998</v>
      </c>
      <c r="I49" s="27">
        <f>IF(I18+I29+I50&lt;0,0,I18+I29+I50)</f>
        <v>470878.64</v>
      </c>
      <c r="J49" s="27">
        <f>IF(J18+J29+J50&lt;0,0,J18+J29+J50)</f>
        <v>111844.01000000001</v>
      </c>
      <c r="K49" s="20">
        <f>SUM(B49:J49)</f>
        <v>2294011.7700000005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395068.63</v>
      </c>
      <c r="C55" s="10">
        <f t="shared" si="11"/>
        <v>356368.55</v>
      </c>
      <c r="D55" s="10">
        <f t="shared" si="11"/>
        <v>88569.51</v>
      </c>
      <c r="E55" s="10">
        <f t="shared" si="11"/>
        <v>59036.63</v>
      </c>
      <c r="F55" s="10">
        <f t="shared" si="11"/>
        <v>357858.51</v>
      </c>
      <c r="G55" s="10">
        <f t="shared" si="11"/>
        <v>392073.57</v>
      </c>
      <c r="H55" s="10">
        <f t="shared" si="11"/>
        <v>62313.72</v>
      </c>
      <c r="I55" s="10">
        <f>SUM(I56:I68)</f>
        <v>470878.64</v>
      </c>
      <c r="J55" s="10">
        <f t="shared" si="11"/>
        <v>111844.01</v>
      </c>
      <c r="K55" s="5">
        <f>SUM(K56:K68)</f>
        <v>2294011.77</v>
      </c>
      <c r="L55" s="9"/>
    </row>
    <row r="56" spans="1:11" ht="16.5" customHeight="1">
      <c r="A56" s="7" t="s">
        <v>56</v>
      </c>
      <c r="B56" s="8">
        <v>345131.96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345131.96</v>
      </c>
    </row>
    <row r="57" spans="1:11" ht="16.5" customHeight="1">
      <c r="A57" s="7" t="s">
        <v>57</v>
      </c>
      <c r="B57" s="8">
        <v>49936.67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49936.67</v>
      </c>
    </row>
    <row r="58" spans="1:11" ht="16.5" customHeight="1">
      <c r="A58" s="7" t="s">
        <v>4</v>
      </c>
      <c r="B58" s="6">
        <v>0</v>
      </c>
      <c r="C58" s="8">
        <v>356368.55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356368.55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88569.51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88569.51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59036.63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59036.63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357858.51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357858.51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392073.57</v>
      </c>
      <c r="H62" s="6">
        <v>0</v>
      </c>
      <c r="I62" s="6">
        <v>0</v>
      </c>
      <c r="J62" s="6">
        <v>0</v>
      </c>
      <c r="K62" s="5">
        <f t="shared" si="12"/>
        <v>392073.57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62313.72</v>
      </c>
      <c r="I63" s="6">
        <v>0</v>
      </c>
      <c r="J63" s="6">
        <v>0</v>
      </c>
      <c r="K63" s="5">
        <f t="shared" si="12"/>
        <v>62313.72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163206.54</v>
      </c>
      <c r="J65" s="6">
        <v>0</v>
      </c>
      <c r="K65" s="5">
        <f t="shared" si="12"/>
        <v>163206.54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307672.1</v>
      </c>
      <c r="J66" s="6">
        <v>0</v>
      </c>
      <c r="K66" s="5">
        <f t="shared" si="12"/>
        <v>307672.1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111844.01</v>
      </c>
      <c r="K67" s="5">
        <f t="shared" si="12"/>
        <v>111844.01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2022-05-26T19:52:57Z</dcterms:modified>
  <cp:category/>
  <cp:version/>
  <cp:contentType/>
  <cp:contentStatus/>
</cp:coreProperties>
</file>