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<sst xmlns="http://schemas.openxmlformats.org/spreadsheetml/2006/main" count="76" uniqueCount="75">
  <si>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</si>
  <si>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</si>
  <si>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</si>
  <si>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</si>
  <si>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</si>
  <si>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</si>
  <si>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</si>
  <si>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</si>
  <si>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</si>
  <si>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</si>
  <si>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</si>
  <si>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</si>
  <si>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</si>
  <si>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</si>
  <si>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</si>
  <si>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</si>
  <si>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</si>
  <si>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</si>
  <si>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</si>
  <si>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</si>
  <si>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</si>
  <si>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</si>
  <si>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</si>
  <si>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</si>
  <si>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</si>
  <si>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</si>
  <si>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</si>
  <si>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</si>
  <si>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</si>
  <si>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</si>
  <si>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</si>
  <si>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</si>
  <si>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</si>
  <si>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</si>
  <si>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</si>
  <si>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</si>
  <si>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</si>
  <si>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</si>
  <si>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</si>
  <si>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</si>
  <si>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</si>
  <si>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</si>
  <si>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</si>
  <si>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</si>
  <si>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</si>
  <si>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</si>
  <si>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</si>
  <si>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</si>
  <si>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</si>
  <si>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</si>
  <si>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</si>
  <si>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</si>
  <si>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</si>
  <si>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</si>
  <si>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</si>
  <si>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</si>
  <si>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</si>
  <si>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</si>
  <si>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</si>
  <si>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</si>
  <si>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</si>
  <si>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</si>
  <si>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</si>
  <si>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</si>
  <si>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</si>
  <si>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25/05/22 - VENCIMENTO 01/06/22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</si>
  <si>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</si>
  <si>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</si>
  <si>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</si>
  <si>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</si>
  <si>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</si>
  <si>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</si>
  <si>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</si>
  <si>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</si>
  <si>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4.1. Pelo Transporte de Passageiros (1 x (2 + 2.1))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</si>
</sst>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340570</v>
      </c>
      <c r="C7" s="46">
        <f t="shared" si="0"/>
        <v>278078</v>
      </c>
      <c r="D7" s="46">
        <f t="shared" si="0"/>
        <v>347166</v>
      </c>
      <c r="E7" s="46">
        <f t="shared" si="0"/>
        <v>189878</v>
      </c>
      <c r="F7" s="46">
        <f t="shared" si="0"/>
        <v>226338</v>
      </c>
      <c r="G7" s="46">
        <f t="shared" si="0"/>
        <v>226326</v>
      </c>
      <c r="H7" s="46">
        <f t="shared" si="0"/>
        <v>269523</v>
      </c>
      <c r="I7" s="46">
        <f t="shared" si="0"/>
        <v>380401</v>
      </c>
      <c r="J7" s="46">
        <f t="shared" si="0"/>
        <v>119509</v>
      </c>
      <c r="K7" s="46">
        <f t="shared" si="0"/>
        <v>2377789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19857</v>
      </c>
      <c r="C8" s="44">
        <f t="shared" si="1"/>
        <v>19871</v>
      </c>
      <c r="D8" s="44">
        <f t="shared" si="1"/>
        <v>19712</v>
      </c>
      <c r="E8" s="44">
        <f t="shared" si="1"/>
        <v>13003</v>
      </c>
      <c r="F8" s="44">
        <f t="shared" si="1"/>
        <v>13714</v>
      </c>
      <c r="G8" s="44">
        <f t="shared" si="1"/>
        <v>7264</v>
      </c>
      <c r="H8" s="44">
        <f t="shared" si="1"/>
        <v>6663</v>
      </c>
      <c r="I8" s="44">
        <f t="shared" si="1"/>
        <v>20427</v>
      </c>
      <c r="J8" s="44">
        <f t="shared" si="1"/>
        <v>4153</v>
      </c>
      <c r="K8" s="37">
        <f>SUM(B8:J8)</f>
        <v>124664</v>
      </c>
      <c r="L8"/>
      <c r="M8"/>
      <c r="N8"/>
    </row>
    <row r="9" spans="1:14" ht="16.5" customHeight="1">
      <c r="A9" s="22" t="s">
        <v>31</v>
      </c>
      <c r="B9" s="44">
        <v>19812</v>
      </c>
      <c r="C9" s="44">
        <v>19863</v>
      </c>
      <c r="D9" s="44">
        <v>19708</v>
      </c>
      <c r="E9" s="44">
        <v>12869</v>
      </c>
      <c r="F9" s="44">
        <v>13695</v>
      </c>
      <c r="G9" s="44">
        <v>7261</v>
      </c>
      <c r="H9" s="44">
        <v>6663</v>
      </c>
      <c r="I9" s="44">
        <v>20319</v>
      </c>
      <c r="J9" s="44">
        <v>4153</v>
      </c>
      <c r="K9" s="37">
        <f>SUM(B9:J9)</f>
        <v>124343</v>
      </c>
      <c r="L9"/>
      <c r="M9"/>
      <c r="N9"/>
    </row>
    <row r="10" spans="1:14" ht="16.5" customHeight="1">
      <c r="A10" s="22" t="s">
        <v>30</v>
      </c>
      <c r="B10" s="44">
        <v>45</v>
      </c>
      <c r="C10" s="44">
        <v>8</v>
      </c>
      <c r="D10" s="44">
        <v>4</v>
      </c>
      <c r="E10" s="44">
        <v>134</v>
      </c>
      <c r="F10" s="44">
        <v>19</v>
      </c>
      <c r="G10" s="44">
        <v>3</v>
      </c>
      <c r="H10" s="44">
        <v>0</v>
      </c>
      <c r="I10" s="44">
        <v>108</v>
      </c>
      <c r="J10" s="44">
        <v>0</v>
      </c>
      <c r="K10" s="37">
        <f>SUM(B10:J10)</f>
        <v>321</v>
      </c>
      <c r="L10"/>
      <c r="M10"/>
      <c r="N10"/>
    </row>
    <row r="11" spans="1:14" ht="16.5" customHeight="1">
      <c r="A11" s="43" t="s">
        <v>29</v>
      </c>
      <c r="B11" s="42">
        <v>320713</v>
      </c>
      <c r="C11" s="42">
        <v>258207</v>
      </c>
      <c r="D11" s="42">
        <v>327454</v>
      </c>
      <c r="E11" s="42">
        <v>176875</v>
      </c>
      <c r="F11" s="42">
        <v>212624</v>
      </c>
      <c r="G11" s="42">
        <v>219062</v>
      </c>
      <c r="H11" s="42">
        <v>262860</v>
      </c>
      <c r="I11" s="42">
        <v>359974</v>
      </c>
      <c r="J11" s="42">
        <v>115356</v>
      </c>
      <c r="K11" s="37">
        <f>SUM(B11:J11)</f>
        <v>2253125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1.122382656063031</v>
      </c>
      <c r="C16" s="38">
        <v>1.175988673801613</v>
      </c>
      <c r="D16" s="38">
        <v>1.055947918295311</v>
      </c>
      <c r="E16" s="38">
        <v>1.360782760500225</v>
      </c>
      <c r="F16" s="38">
        <v>1.07727253639175</v>
      </c>
      <c r="G16" s="38">
        <v>1.178659766352013</v>
      </c>
      <c r="H16" s="38">
        <v>1.123342879115153</v>
      </c>
      <c r="I16" s="38">
        <v>1.090419504541766</v>
      </c>
      <c r="J16" s="38">
        <v>1.079063984752422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SUM(B19:B26)</f>
        <v>1589712.5899999999</v>
      </c>
      <c r="C18" s="35">
        <f aca="true" t="shared" si="2" ref="C18:J18">SUM(C19:C26)</f>
        <v>1498510.8200000003</v>
      </c>
      <c r="D18" s="35">
        <f t="shared" si="2"/>
        <v>1857596.03</v>
      </c>
      <c r="E18" s="35">
        <f t="shared" si="2"/>
        <v>1138786.92</v>
      </c>
      <c r="F18" s="35">
        <f t="shared" si="2"/>
        <v>1138531.0600000003</v>
      </c>
      <c r="G18" s="35">
        <f t="shared" si="2"/>
        <v>1251120.77</v>
      </c>
      <c r="H18" s="35">
        <f t="shared" si="2"/>
        <v>1140362.19</v>
      </c>
      <c r="I18" s="35">
        <f t="shared" si="2"/>
        <v>1588697.3</v>
      </c>
      <c r="J18" s="35">
        <f t="shared" si="2"/>
        <v>548849.43</v>
      </c>
      <c r="K18" s="35">
        <f>SUM(B18:J18)</f>
        <v>11752167.110000001</v>
      </c>
      <c r="L18"/>
      <c r="M18"/>
      <c r="N18"/>
    </row>
    <row r="19" spans="1:14" ht="16.5" customHeight="1">
      <c r="A19" s="18" t="s">
        <v>74</v>
      </c>
      <c r="B19" s="61">
        <f>ROUND((B13+B14)*B7,2)</f>
        <v>1380432.38</v>
      </c>
      <c r="C19" s="61">
        <f aca="true" t="shared" si="3" ref="C19:J19">ROUND((C13+C14)*C7,2)</f>
        <v>1238281.33</v>
      </c>
      <c r="D19" s="61">
        <f t="shared" si="3"/>
        <v>1713750.24</v>
      </c>
      <c r="E19" s="61">
        <f t="shared" si="3"/>
        <v>814937.39</v>
      </c>
      <c r="F19" s="61">
        <f t="shared" si="3"/>
        <v>1028004.56</v>
      </c>
      <c r="G19" s="61">
        <f t="shared" si="3"/>
        <v>1038361.06</v>
      </c>
      <c r="H19" s="61">
        <f t="shared" si="3"/>
        <v>984540.57</v>
      </c>
      <c r="I19" s="61">
        <f t="shared" si="3"/>
        <v>1403679.69</v>
      </c>
      <c r="J19" s="61">
        <f t="shared" si="3"/>
        <v>498985.93</v>
      </c>
      <c r="K19" s="30">
        <f>SUM(B19:J19)</f>
        <v>10100973.15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168940.98</v>
      </c>
      <c r="C20" s="30">
        <f t="shared" si="4"/>
        <v>217923.49</v>
      </c>
      <c r="D20" s="30">
        <f t="shared" si="4"/>
        <v>95880.76</v>
      </c>
      <c r="E20" s="30">
        <f t="shared" si="4"/>
        <v>294015.36</v>
      </c>
      <c r="F20" s="30">
        <f t="shared" si="4"/>
        <v>79436.52</v>
      </c>
      <c r="G20" s="30">
        <f t="shared" si="4"/>
        <v>185513.34</v>
      </c>
      <c r="H20" s="30">
        <f t="shared" si="4"/>
        <v>121436.07</v>
      </c>
      <c r="I20" s="30">
        <f t="shared" si="4"/>
        <v>126920.02</v>
      </c>
      <c r="J20" s="30">
        <f t="shared" si="4"/>
        <v>39451.82</v>
      </c>
      <c r="K20" s="30">
        <f aca="true" t="shared" si="5" ref="K18:K26">SUM(B20:J20)</f>
        <v>1329518.36</v>
      </c>
      <c r="L20"/>
      <c r="M20"/>
      <c r="N20"/>
    </row>
    <row r="21" spans="1:14" ht="16.5" customHeight="1">
      <c r="A21" s="18" t="s">
        <v>25</v>
      </c>
      <c r="B21" s="30">
        <v>36613.75</v>
      </c>
      <c r="C21" s="30">
        <v>37267.6</v>
      </c>
      <c r="D21" s="30">
        <v>41004.33</v>
      </c>
      <c r="E21" s="30">
        <v>25366.64</v>
      </c>
      <c r="F21" s="30">
        <v>28052.37</v>
      </c>
      <c r="G21" s="30">
        <v>24048.48</v>
      </c>
      <c r="H21" s="30">
        <v>29791.63</v>
      </c>
      <c r="I21" s="30">
        <v>52852.24</v>
      </c>
      <c r="J21" s="30">
        <v>13572.47</v>
      </c>
      <c r="K21" s="30">
        <f t="shared" si="5"/>
        <v>288569.51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0" t="s">
        <v>70</v>
      </c>
      <c r="B24" s="30">
        <v>1183.52</v>
      </c>
      <c r="C24" s="30">
        <v>1116.22</v>
      </c>
      <c r="D24" s="30">
        <v>1383.1</v>
      </c>
      <c r="E24" s="30">
        <v>847.03</v>
      </c>
      <c r="F24" s="30">
        <v>847.03</v>
      </c>
      <c r="G24" s="30">
        <v>932.89</v>
      </c>
      <c r="H24" s="30">
        <v>849.35</v>
      </c>
      <c r="I24" s="30">
        <v>1183.52</v>
      </c>
      <c r="J24" s="30">
        <v>408.43</v>
      </c>
      <c r="K24" s="30">
        <f t="shared" si="5"/>
        <v>8751.09</v>
      </c>
      <c r="L24"/>
      <c r="M24"/>
      <c r="N24"/>
    </row>
    <row r="25" spans="1:14" ht="16.5" customHeight="1">
      <c r="A25" s="60" t="s">
        <v>71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0" t="s">
        <v>72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-159243.67</v>
      </c>
      <c r="C29" s="30">
        <f t="shared" si="6"/>
        <v>-101960.29999999999</v>
      </c>
      <c r="D29" s="30">
        <f t="shared" si="6"/>
        <v>-138743.28</v>
      </c>
      <c r="E29" s="30">
        <f t="shared" si="6"/>
        <v>2814331.44</v>
      </c>
      <c r="F29" s="30">
        <f t="shared" si="6"/>
        <v>-64968.020000000004</v>
      </c>
      <c r="G29" s="30">
        <f t="shared" si="6"/>
        <v>-123512.09999999999</v>
      </c>
      <c r="H29" s="30">
        <f t="shared" si="6"/>
        <v>-51195.049999999996</v>
      </c>
      <c r="I29" s="30">
        <f t="shared" si="6"/>
        <v>-122756.03000000001</v>
      </c>
      <c r="J29" s="30">
        <f t="shared" si="6"/>
        <v>-34575.18</v>
      </c>
      <c r="K29" s="30">
        <f aca="true" t="shared" si="7" ref="K29:K37">SUM(B29:J29)</f>
        <v>2017377.81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-152662.54</v>
      </c>
      <c r="C30" s="30">
        <f t="shared" si="8"/>
        <v>-95753.4</v>
      </c>
      <c r="D30" s="30">
        <f t="shared" si="8"/>
        <v>-111114.9</v>
      </c>
      <c r="E30" s="30">
        <f t="shared" si="8"/>
        <v>-132958.54</v>
      </c>
      <c r="F30" s="30">
        <f t="shared" si="8"/>
        <v>-60258</v>
      </c>
      <c r="G30" s="30">
        <f t="shared" si="8"/>
        <v>-118324.62</v>
      </c>
      <c r="H30" s="30">
        <f t="shared" si="8"/>
        <v>-46472.119999999995</v>
      </c>
      <c r="I30" s="30">
        <f t="shared" si="8"/>
        <v>-116174.90000000001</v>
      </c>
      <c r="J30" s="30">
        <f t="shared" si="8"/>
        <v>-26532.25</v>
      </c>
      <c r="K30" s="30">
        <f t="shared" si="7"/>
        <v>-860251.27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-87172.8</v>
      </c>
      <c r="C31" s="30">
        <f aca="true" t="shared" si="9" ref="C31:J31">-ROUND((C9)*$E$3,2)</f>
        <v>-87397.2</v>
      </c>
      <c r="D31" s="30">
        <f t="shared" si="9"/>
        <v>-86715.2</v>
      </c>
      <c r="E31" s="30">
        <f t="shared" si="9"/>
        <v>-56623.6</v>
      </c>
      <c r="F31" s="30">
        <f t="shared" si="9"/>
        <v>-60258</v>
      </c>
      <c r="G31" s="30">
        <f t="shared" si="9"/>
        <v>-31948.4</v>
      </c>
      <c r="H31" s="30">
        <f t="shared" si="9"/>
        <v>-29317.2</v>
      </c>
      <c r="I31" s="30">
        <f t="shared" si="9"/>
        <v>-89403.6</v>
      </c>
      <c r="J31" s="30">
        <f t="shared" si="9"/>
        <v>-18273.2</v>
      </c>
      <c r="K31" s="30">
        <f t="shared" si="7"/>
        <v>-547109.2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-65489.74</v>
      </c>
      <c r="C34" s="30">
        <v>-8356.2</v>
      </c>
      <c r="D34" s="30">
        <v>-24399.7</v>
      </c>
      <c r="E34" s="30">
        <v>-76334.94</v>
      </c>
      <c r="F34" s="26">
        <v>0</v>
      </c>
      <c r="G34" s="30">
        <v>-86376.22</v>
      </c>
      <c r="H34" s="30">
        <v>-17154.92</v>
      </c>
      <c r="I34" s="30">
        <v>-26771.3</v>
      </c>
      <c r="J34" s="30">
        <v>-8259.05</v>
      </c>
      <c r="K34" s="30">
        <f t="shared" si="7"/>
        <v>-313142.07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-6581.13</v>
      </c>
      <c r="C35" s="27">
        <f t="shared" si="10"/>
        <v>-6206.9</v>
      </c>
      <c r="D35" s="27">
        <f t="shared" si="10"/>
        <v>-27628.38</v>
      </c>
      <c r="E35" s="27">
        <f t="shared" si="10"/>
        <v>2947289.98</v>
      </c>
      <c r="F35" s="27">
        <f t="shared" si="10"/>
        <v>-4710.02</v>
      </c>
      <c r="G35" s="27">
        <f t="shared" si="10"/>
        <v>-5187.48</v>
      </c>
      <c r="H35" s="27">
        <f t="shared" si="10"/>
        <v>-4722.93</v>
      </c>
      <c r="I35" s="27">
        <f t="shared" si="10"/>
        <v>-6581.13</v>
      </c>
      <c r="J35" s="27">
        <f t="shared" si="10"/>
        <v>-8042.93</v>
      </c>
      <c r="K35" s="30">
        <f t="shared" si="7"/>
        <v>2877629.0799999996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2952000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5193000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-2241000</v>
      </c>
      <c r="L44" s="24"/>
      <c r="M44"/>
      <c r="N44"/>
    </row>
    <row r="45" spans="1:14" s="23" customFormat="1" ht="16.5" customHeight="1">
      <c r="A45" s="25" t="s">
        <v>68</v>
      </c>
      <c r="B45" s="17">
        <v>-6581.13</v>
      </c>
      <c r="C45" s="17">
        <v>-6206.9</v>
      </c>
      <c r="D45" s="17">
        <v>-7690.88</v>
      </c>
      <c r="E45" s="17">
        <v>-4710.02</v>
      </c>
      <c r="F45" s="17">
        <v>-4710.02</v>
      </c>
      <c r="G45" s="17">
        <v>-5187.48</v>
      </c>
      <c r="H45" s="17">
        <v>-4722.93</v>
      </c>
      <c r="I45" s="17">
        <v>-6581.13</v>
      </c>
      <c r="J45" s="17">
        <v>-2271.13</v>
      </c>
      <c r="K45" s="17">
        <f>SUM(B45:J45)</f>
        <v>-48661.619999999995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1430468.92</v>
      </c>
      <c r="C49" s="27">
        <f>IF(C18+C29+C50&lt;0,0,C18+C29+C50)</f>
        <v>1396550.5200000003</v>
      </c>
      <c r="D49" s="27">
        <f>IF(D18+D29+D50&lt;0,0,D18+D29+D50)</f>
        <v>1718852.75</v>
      </c>
      <c r="E49" s="27">
        <f>IF(E18+E29+E50&lt;0,0,E18+E29+E50)</f>
        <v>3953118.36</v>
      </c>
      <c r="F49" s="27">
        <f>IF(F18+F29+F50&lt;0,0,F18+F29+F50)</f>
        <v>1073563.0400000003</v>
      </c>
      <c r="G49" s="27">
        <f>IF(G18+G29+G50&lt;0,0,G18+G29+G50)</f>
        <v>1127608.67</v>
      </c>
      <c r="H49" s="27">
        <f>IF(H18+H29+H50&lt;0,0,H18+H29+H50)</f>
        <v>1089167.14</v>
      </c>
      <c r="I49" s="27">
        <f>IF(I18+I29+I50&lt;0,0,I18+I29+I50)</f>
        <v>1465941.27</v>
      </c>
      <c r="J49" s="27">
        <f>IF(J18+J29+J50&lt;0,0,J18+J29+J50)</f>
        <v>514274.25000000006</v>
      </c>
      <c r="K49" s="20">
        <f>SUM(B49:J49)</f>
        <v>13769544.920000002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1430468.9300000002</v>
      </c>
      <c r="C55" s="10">
        <f t="shared" si="11"/>
        <v>1396550.52</v>
      </c>
      <c r="D55" s="10">
        <f t="shared" si="11"/>
        <v>1718852.75</v>
      </c>
      <c r="E55" s="10">
        <f t="shared" si="11"/>
        <v>3953118.36</v>
      </c>
      <c r="F55" s="10">
        <f t="shared" si="11"/>
        <v>1073563.04</v>
      </c>
      <c r="G55" s="10">
        <f t="shared" si="11"/>
        <v>1127608.67</v>
      </c>
      <c r="H55" s="10">
        <f t="shared" si="11"/>
        <v>1089167.14</v>
      </c>
      <c r="I55" s="10">
        <f>SUM(I56:I68)</f>
        <v>1465941.26</v>
      </c>
      <c r="J55" s="10">
        <f t="shared" si="11"/>
        <v>514274.24</v>
      </c>
      <c r="K55" s="5">
        <f>SUM(K56:K68)</f>
        <v>13769544.910000002</v>
      </c>
      <c r="L55" s="9"/>
    </row>
    <row r="56" spans="1:11" ht="16.5" customHeight="1">
      <c r="A56" s="7" t="s">
        <v>56</v>
      </c>
      <c r="B56" s="8">
        <v>1344068.61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1344068.61</v>
      </c>
    </row>
    <row r="57" spans="1:11" ht="16.5" customHeight="1">
      <c r="A57" s="7" t="s">
        <v>57</v>
      </c>
      <c r="B57" s="8">
        <v>86400.32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86400.32</v>
      </c>
    </row>
    <row r="58" spans="1:11" ht="16.5" customHeight="1">
      <c r="A58" s="7" t="s">
        <v>4</v>
      </c>
      <c r="B58" s="6">
        <v>0</v>
      </c>
      <c r="C58" s="8">
        <v>1396550.52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1396550.52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1718852.75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1718852.75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3953118.36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3953118.36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1073563.04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1073563.04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1127608.67</v>
      </c>
      <c r="H62" s="6">
        <v>0</v>
      </c>
      <c r="I62" s="6">
        <v>0</v>
      </c>
      <c r="J62" s="6">
        <v>0</v>
      </c>
      <c r="K62" s="5">
        <f t="shared" si="12"/>
        <v>1127608.67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1089167.14</v>
      </c>
      <c r="I63" s="6">
        <v>0</v>
      </c>
      <c r="J63" s="6">
        <v>0</v>
      </c>
      <c r="K63" s="5">
        <f t="shared" si="12"/>
        <v>1089167.14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542544.86</v>
      </c>
      <c r="J65" s="6">
        <v>0</v>
      </c>
      <c r="K65" s="5">
        <f t="shared" si="12"/>
        <v>542544.86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923396.4</v>
      </c>
      <c r="J66" s="6">
        <v>0</v>
      </c>
      <c r="K66" s="5">
        <f t="shared" si="12"/>
        <v>923396.4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514274.24</v>
      </c>
      <c r="K67" s="5">
        <f t="shared" si="12"/>
        <v>514274.24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2022-06-01T17:30:59Z</dcterms:modified>
  <cp:category/>
  <cp:version/>
  <cp:contentType/>
  <cp:contentStatus/>
</cp:coreProperties>
</file>