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<sst xmlns="http://schemas.openxmlformats.org/spreadsheetml/2006/main" count="76" uniqueCount="75">
  <si>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</si>
  <si>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</si>
  <si>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</si>
  <si>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</si>
  <si>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</si>
  <si>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</si>
  <si>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</si>
  <si>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</si>
  <si>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</si>
  <si>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</si>
  <si>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</si>
  <si>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</si>
  <si>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</si>
  <si>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</si>
  <si>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</si>
  <si>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</si>
  <si>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</si>
  <si>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</si>
  <si>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</si>
  <si>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</si>
  <si>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</si>
  <si>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</si>
  <si>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</si>
  <si>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</si>
  <si>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</si>
  <si>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</si>
  <si>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</si>
  <si>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</si>
  <si>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</si>
  <si>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</si>
  <si>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</si>
  <si>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</si>
  <si>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</si>
  <si>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</si>
  <si>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</si>
  <si>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</si>
  <si>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</si>
  <si>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</si>
  <si>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</si>
  <si>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</si>
  <si>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</si>
  <si>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</si>
  <si>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</si>
  <si>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</si>
  <si>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</si>
  <si>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</si>
  <si>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</si>
  <si>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</si>
  <si>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</si>
  <si>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</si>
  <si>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</si>
  <si>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</si>
  <si>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</si>
  <si>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</si>
  <si>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</si>
  <si>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</si>
  <si>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</si>
  <si>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</si>
  <si>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</si>
  <si>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</si>
  <si>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</si>
  <si>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</si>
  <si>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</si>
  <si>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</si>
  <si>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</si>
  <si>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</si>
  <si>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</si>
  <si>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29/05/22 - VENCIMENTO 03/06/22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</si>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</sst>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102113</v>
      </c>
      <c r="C7" s="47">
        <f t="shared" si="0"/>
        <v>70490</v>
      </c>
      <c r="D7" s="47">
        <f t="shared" si="0"/>
        <v>109888</v>
      </c>
      <c r="E7" s="47">
        <f t="shared" si="0"/>
        <v>50083</v>
      </c>
      <c r="F7" s="47">
        <f t="shared" si="0"/>
        <v>79905</v>
      </c>
      <c r="G7" s="47">
        <f t="shared" si="0"/>
        <v>80198</v>
      </c>
      <c r="H7" s="47">
        <f t="shared" si="0"/>
        <v>97009</v>
      </c>
      <c r="I7" s="47">
        <f t="shared" si="0"/>
        <v>129533</v>
      </c>
      <c r="J7" s="47">
        <f t="shared" si="0"/>
        <v>29066</v>
      </c>
      <c r="K7" s="47">
        <f t="shared" si="0"/>
        <v>748285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9011</v>
      </c>
      <c r="C8" s="45">
        <f t="shared" si="1"/>
        <v>7697</v>
      </c>
      <c r="D8" s="45">
        <f t="shared" si="1"/>
        <v>9970</v>
      </c>
      <c r="E8" s="45">
        <f t="shared" si="1"/>
        <v>5078</v>
      </c>
      <c r="F8" s="45">
        <f t="shared" si="1"/>
        <v>6730</v>
      </c>
      <c r="G8" s="45">
        <f t="shared" si="1"/>
        <v>4462</v>
      </c>
      <c r="H8" s="45">
        <f t="shared" si="1"/>
        <v>4059</v>
      </c>
      <c r="I8" s="45">
        <f t="shared" si="1"/>
        <v>10525</v>
      </c>
      <c r="J8" s="45">
        <f t="shared" si="1"/>
        <v>1248</v>
      </c>
      <c r="K8" s="38">
        <f>SUM(B8:J8)</f>
        <v>58780</v>
      </c>
      <c r="L8"/>
      <c r="M8"/>
      <c r="N8"/>
    </row>
    <row r="9" spans="1:14" ht="16.5" customHeight="1">
      <c r="A9" s="22" t="s">
        <v>32</v>
      </c>
      <c r="B9" s="45">
        <v>8992</v>
      </c>
      <c r="C9" s="45">
        <v>7695</v>
      </c>
      <c r="D9" s="45">
        <v>9970</v>
      </c>
      <c r="E9" s="45">
        <v>5016</v>
      </c>
      <c r="F9" s="45">
        <v>6725</v>
      </c>
      <c r="G9" s="45">
        <v>4462</v>
      </c>
      <c r="H9" s="45">
        <v>4059</v>
      </c>
      <c r="I9" s="45">
        <v>10488</v>
      </c>
      <c r="J9" s="45">
        <v>1248</v>
      </c>
      <c r="K9" s="38">
        <f>SUM(B9:J9)</f>
        <v>58655</v>
      </c>
      <c r="L9"/>
      <c r="M9"/>
      <c r="N9"/>
    </row>
    <row r="10" spans="1:14" ht="16.5" customHeight="1">
      <c r="A10" s="22" t="s">
        <v>31</v>
      </c>
      <c r="B10" s="45">
        <v>19</v>
      </c>
      <c r="C10" s="45">
        <v>2</v>
      </c>
      <c r="D10" s="45">
        <v>0</v>
      </c>
      <c r="E10" s="45">
        <v>62</v>
      </c>
      <c r="F10" s="45">
        <v>5</v>
      </c>
      <c r="G10" s="45">
        <v>0</v>
      </c>
      <c r="H10" s="45">
        <v>0</v>
      </c>
      <c r="I10" s="45">
        <v>37</v>
      </c>
      <c r="J10" s="45">
        <v>0</v>
      </c>
      <c r="K10" s="38">
        <f>SUM(B10:J10)</f>
        <v>125</v>
      </c>
      <c r="L10"/>
      <c r="M10"/>
      <c r="N10"/>
    </row>
    <row r="11" spans="1:14" ht="16.5" customHeight="1">
      <c r="A11" s="44" t="s">
        <v>30</v>
      </c>
      <c r="B11" s="43">
        <v>93102</v>
      </c>
      <c r="C11" s="43">
        <v>62793</v>
      </c>
      <c r="D11" s="43">
        <v>99918</v>
      </c>
      <c r="E11" s="43">
        <v>45005</v>
      </c>
      <c r="F11" s="43">
        <v>73175</v>
      </c>
      <c r="G11" s="43">
        <v>75736</v>
      </c>
      <c r="H11" s="43">
        <v>92950</v>
      </c>
      <c r="I11" s="43">
        <v>119008</v>
      </c>
      <c r="J11" s="43">
        <v>27818</v>
      </c>
      <c r="K11" s="38">
        <f>SUM(B11:J11)</f>
        <v>689505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1.080785386787039</v>
      </c>
      <c r="C16" s="39">
        <v>1.192462061508709</v>
      </c>
      <c r="D16" s="39">
        <v>1.024840662476986</v>
      </c>
      <c r="E16" s="39">
        <v>1.29110661684911</v>
      </c>
      <c r="F16" s="39">
        <v>1.055427162526785</v>
      </c>
      <c r="G16" s="39">
        <v>1.140599625390615</v>
      </c>
      <c r="H16" s="39">
        <v>1.10035988556594</v>
      </c>
      <c r="I16" s="39">
        <v>1.066810505347767</v>
      </c>
      <c r="J16" s="39">
        <v>1.016198723659705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495947.91000000003</v>
      </c>
      <c r="C18" s="36">
        <f aca="true" t="shared" si="2" ref="C18:J18">SUM(C19:C27)</f>
        <v>423686.18</v>
      </c>
      <c r="D18" s="36">
        <f t="shared" si="2"/>
        <v>623182.16</v>
      </c>
      <c r="E18" s="36">
        <f t="shared" si="2"/>
        <v>314997.25999999995</v>
      </c>
      <c r="F18" s="36">
        <f t="shared" si="2"/>
        <v>424919.4</v>
      </c>
      <c r="G18" s="36">
        <f t="shared" si="2"/>
        <v>457928.63</v>
      </c>
      <c r="H18" s="36">
        <f t="shared" si="2"/>
        <v>438076.42999999993</v>
      </c>
      <c r="I18" s="36">
        <f t="shared" si="2"/>
        <v>576040.77</v>
      </c>
      <c r="J18" s="36">
        <f t="shared" si="2"/>
        <v>135339.36999999997</v>
      </c>
      <c r="K18" s="36">
        <f>SUM(B18:J18)</f>
        <v>3890118.11</v>
      </c>
      <c r="L18"/>
      <c r="M18"/>
      <c r="N18"/>
    </row>
    <row r="19" spans="1:14" ht="16.5" customHeight="1">
      <c r="A19" s="35" t="s">
        <v>27</v>
      </c>
      <c r="B19" s="61">
        <f>ROUND((B13+B14)*B7,2)</f>
        <v>435226.03</v>
      </c>
      <c r="C19" s="61">
        <f aca="true" t="shared" si="3" ref="C19:J19">ROUND((C13+C14)*C7,2)</f>
        <v>330069.43</v>
      </c>
      <c r="D19" s="61">
        <f t="shared" si="3"/>
        <v>570395.64</v>
      </c>
      <c r="E19" s="61">
        <f t="shared" si="3"/>
        <v>226029.59</v>
      </c>
      <c r="F19" s="61">
        <f t="shared" si="3"/>
        <v>381626.28</v>
      </c>
      <c r="G19" s="61">
        <f t="shared" si="3"/>
        <v>386899.21</v>
      </c>
      <c r="H19" s="61">
        <f t="shared" si="3"/>
        <v>372630.97</v>
      </c>
      <c r="I19" s="61">
        <f t="shared" si="3"/>
        <v>502613.95</v>
      </c>
      <c r="J19" s="61">
        <f t="shared" si="3"/>
        <v>127614.27</v>
      </c>
      <c r="K19" s="30">
        <f>SUM(B19:J19)</f>
        <v>3333105.3700000006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35159.9</v>
      </c>
      <c r="C20" s="30">
        <f t="shared" si="4"/>
        <v>63525.84</v>
      </c>
      <c r="D20" s="30">
        <f t="shared" si="4"/>
        <v>14169.01</v>
      </c>
      <c r="E20" s="30">
        <f t="shared" si="4"/>
        <v>65798.71</v>
      </c>
      <c r="F20" s="30">
        <f t="shared" si="4"/>
        <v>21152.46</v>
      </c>
      <c r="G20" s="30">
        <f t="shared" si="4"/>
        <v>54397.88</v>
      </c>
      <c r="H20" s="30">
        <f t="shared" si="4"/>
        <v>37397.2</v>
      </c>
      <c r="I20" s="30">
        <f t="shared" si="4"/>
        <v>33579.89</v>
      </c>
      <c r="J20" s="30">
        <f t="shared" si="4"/>
        <v>2067.19</v>
      </c>
      <c r="K20" s="30">
        <f aca="true" t="shared" si="5" ref="K20:K26">SUM(B20:J20)</f>
        <v>327248.08</v>
      </c>
      <c r="L20"/>
      <c r="M20"/>
      <c r="N20"/>
    </row>
    <row r="21" spans="1:14" ht="16.5" customHeight="1">
      <c r="A21" s="18" t="s">
        <v>25</v>
      </c>
      <c r="B21" s="30">
        <v>21703.3</v>
      </c>
      <c r="C21" s="30">
        <v>24753.62</v>
      </c>
      <c r="D21" s="30">
        <v>30943.94</v>
      </c>
      <c r="E21" s="30">
        <v>18365.42</v>
      </c>
      <c r="F21" s="30">
        <v>18786.52</v>
      </c>
      <c r="G21" s="30">
        <v>13131.04</v>
      </c>
      <c r="H21" s="30">
        <v>22858.42</v>
      </c>
      <c r="I21" s="30">
        <v>34042.78</v>
      </c>
      <c r="J21" s="30">
        <v>9550.57</v>
      </c>
      <c r="K21" s="30">
        <f t="shared" si="5"/>
        <v>194135.61000000002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-6281.8</v>
      </c>
      <c r="K23" s="30">
        <f t="shared" si="5"/>
        <v>-6281.8</v>
      </c>
      <c r="L23"/>
      <c r="M23"/>
      <c r="N23"/>
    </row>
    <row r="24" spans="1:14" ht="16.5" customHeight="1">
      <c r="A24" s="62" t="s">
        <v>72</v>
      </c>
      <c r="B24" s="30">
        <v>1062.85</v>
      </c>
      <c r="C24" s="30">
        <v>907.37</v>
      </c>
      <c r="D24" s="30">
        <v>1334.36</v>
      </c>
      <c r="E24" s="30">
        <v>675.3</v>
      </c>
      <c r="F24" s="30">
        <v>909.69</v>
      </c>
      <c r="G24" s="30">
        <v>981.63</v>
      </c>
      <c r="H24" s="30">
        <v>937.53</v>
      </c>
      <c r="I24" s="30">
        <v>1234.58</v>
      </c>
      <c r="J24" s="30">
        <v>290.08</v>
      </c>
      <c r="K24" s="30">
        <f t="shared" si="5"/>
        <v>8333.39</v>
      </c>
      <c r="L24"/>
      <c r="M24"/>
      <c r="N24"/>
    </row>
    <row r="25" spans="1:14" ht="16.5" customHeight="1">
      <c r="A25" s="62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848.41</v>
      </c>
      <c r="J25" s="30">
        <v>268.83</v>
      </c>
      <c r="K25" s="30">
        <f t="shared" si="5"/>
        <v>5617.85</v>
      </c>
      <c r="L25"/>
      <c r="M25"/>
      <c r="N25"/>
    </row>
    <row r="26" spans="1:14" ht="16.5" customHeight="1">
      <c r="A26" s="62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262.3</v>
      </c>
      <c r="J26" s="30">
        <v>100.8</v>
      </c>
      <c r="K26" s="30">
        <f t="shared" si="5"/>
        <v>2018.1599999999999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-45474.91</v>
      </c>
      <c r="C29" s="30">
        <f t="shared" si="6"/>
        <v>-38903.53</v>
      </c>
      <c r="D29" s="30">
        <f t="shared" si="6"/>
        <v>-469670.35000000003</v>
      </c>
      <c r="E29" s="30">
        <f t="shared" si="6"/>
        <v>-232825.50999999998</v>
      </c>
      <c r="F29" s="30">
        <f t="shared" si="6"/>
        <v>-34648.43</v>
      </c>
      <c r="G29" s="30">
        <f t="shared" si="6"/>
        <v>-25091.26</v>
      </c>
      <c r="H29" s="30">
        <f t="shared" si="6"/>
        <v>-338072.88</v>
      </c>
      <c r="I29" s="30">
        <f t="shared" si="6"/>
        <v>-53012.22</v>
      </c>
      <c r="J29" s="30">
        <f t="shared" si="6"/>
        <v>-13583.82</v>
      </c>
      <c r="K29" s="30">
        <f aca="true" t="shared" si="7" ref="K29:K37">SUM(B29:J29)</f>
        <v>-1251282.9100000001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-39564.8</v>
      </c>
      <c r="C30" s="30">
        <f t="shared" si="8"/>
        <v>-33858</v>
      </c>
      <c r="D30" s="30">
        <f t="shared" si="8"/>
        <v>-43868</v>
      </c>
      <c r="E30" s="30">
        <f t="shared" si="8"/>
        <v>-22070.4</v>
      </c>
      <c r="F30" s="30">
        <f t="shared" si="8"/>
        <v>-29590</v>
      </c>
      <c r="G30" s="30">
        <f t="shared" si="8"/>
        <v>-19632.8</v>
      </c>
      <c r="H30" s="30">
        <f t="shared" si="8"/>
        <v>-17859.6</v>
      </c>
      <c r="I30" s="30">
        <f t="shared" si="8"/>
        <v>-46147.2</v>
      </c>
      <c r="J30" s="30">
        <f t="shared" si="8"/>
        <v>-5491.2</v>
      </c>
      <c r="K30" s="30">
        <f t="shared" si="7"/>
        <v>-258082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-39564.8</v>
      </c>
      <c r="C31" s="30">
        <f aca="true" t="shared" si="9" ref="C31:J31">-ROUND((C9)*$E$3,2)</f>
        <v>-33858</v>
      </c>
      <c r="D31" s="30">
        <f t="shared" si="9"/>
        <v>-43868</v>
      </c>
      <c r="E31" s="30">
        <f t="shared" si="9"/>
        <v>-22070.4</v>
      </c>
      <c r="F31" s="30">
        <f t="shared" si="9"/>
        <v>-29590</v>
      </c>
      <c r="G31" s="30">
        <f t="shared" si="9"/>
        <v>-19632.8</v>
      </c>
      <c r="H31" s="30">
        <f t="shared" si="9"/>
        <v>-17859.6</v>
      </c>
      <c r="I31" s="30">
        <f t="shared" si="9"/>
        <v>-46147.2</v>
      </c>
      <c r="J31" s="30">
        <f t="shared" si="9"/>
        <v>-5491.2</v>
      </c>
      <c r="K31" s="30">
        <f t="shared" si="7"/>
        <v>-258082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-5910.11</v>
      </c>
      <c r="C35" s="27">
        <f t="shared" si="10"/>
        <v>-5045.53</v>
      </c>
      <c r="D35" s="27">
        <f t="shared" si="10"/>
        <v>-425802.35000000003</v>
      </c>
      <c r="E35" s="27">
        <f t="shared" si="10"/>
        <v>-210755.11</v>
      </c>
      <c r="F35" s="27">
        <f t="shared" si="10"/>
        <v>-5058.43</v>
      </c>
      <c r="G35" s="27">
        <f t="shared" si="10"/>
        <v>-5458.46</v>
      </c>
      <c r="H35" s="27">
        <f t="shared" si="10"/>
        <v>-320213.28</v>
      </c>
      <c r="I35" s="27">
        <f t="shared" si="10"/>
        <v>-6865.02</v>
      </c>
      <c r="J35" s="27">
        <f t="shared" si="10"/>
        <v>-8092.620000000001</v>
      </c>
      <c r="K35" s="30">
        <f t="shared" si="7"/>
        <v>-993200.9100000001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-396000</v>
      </c>
      <c r="E44" s="17">
        <v>-207000</v>
      </c>
      <c r="F44" s="17">
        <v>0</v>
      </c>
      <c r="G44" s="17">
        <v>0</v>
      </c>
      <c r="H44" s="17">
        <v>-315000</v>
      </c>
      <c r="I44" s="17">
        <v>0</v>
      </c>
      <c r="J44" s="17">
        <v>0</v>
      </c>
      <c r="K44" s="17">
        <f>SUM(B44:J44)</f>
        <v>-918000</v>
      </c>
      <c r="L44" s="24"/>
      <c r="M44"/>
      <c r="N44"/>
    </row>
    <row r="45" spans="1:14" s="23" customFormat="1" ht="16.5" customHeight="1">
      <c r="A45" s="25" t="s">
        <v>70</v>
      </c>
      <c r="B45" s="17">
        <v>-5910.11</v>
      </c>
      <c r="C45" s="17">
        <v>-5045.53</v>
      </c>
      <c r="D45" s="17">
        <v>-7419.9</v>
      </c>
      <c r="E45" s="17">
        <v>-3755.11</v>
      </c>
      <c r="F45" s="17">
        <v>-5058.43</v>
      </c>
      <c r="G45" s="17">
        <v>-5458.46</v>
      </c>
      <c r="H45" s="17">
        <v>-5213.28</v>
      </c>
      <c r="I45" s="17">
        <v>-6865.02</v>
      </c>
      <c r="J45" s="17">
        <v>-1613.02</v>
      </c>
      <c r="K45" s="17">
        <f>SUM(B45:J45)</f>
        <v>-46338.85999999999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450473</v>
      </c>
      <c r="C49" s="27">
        <f>IF(C18+C29+C50&lt;0,0,C18+C29+C50)</f>
        <v>384782.65</v>
      </c>
      <c r="D49" s="27">
        <f>IF(D18+D29+D50&lt;0,0,D18+D29+D50)</f>
        <v>153511.81</v>
      </c>
      <c r="E49" s="27">
        <f>IF(E18+E29+E50&lt;0,0,E18+E29+E50)</f>
        <v>82171.74999999997</v>
      </c>
      <c r="F49" s="27">
        <f>IF(F18+F29+F50&lt;0,0,F18+F29+F50)</f>
        <v>390270.97000000003</v>
      </c>
      <c r="G49" s="27">
        <f>IF(G18+G29+G50&lt;0,0,G18+G29+G50)</f>
        <v>432837.37</v>
      </c>
      <c r="H49" s="27">
        <f>IF(H18+H29+H50&lt;0,0,H18+H29+H50)</f>
        <v>100003.54999999993</v>
      </c>
      <c r="I49" s="27">
        <f>IF(I18+I29+I50&lt;0,0,I18+I29+I50)</f>
        <v>523028.55000000005</v>
      </c>
      <c r="J49" s="27">
        <f>IF(J18+J29+J50&lt;0,0,J18+J29+J50)</f>
        <v>121755.54999999996</v>
      </c>
      <c r="K49" s="20">
        <f>SUM(B49:J49)</f>
        <v>2638835.1999999993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450473</v>
      </c>
      <c r="C55" s="10">
        <f t="shared" si="11"/>
        <v>384782.65</v>
      </c>
      <c r="D55" s="10">
        <f t="shared" si="11"/>
        <v>153511.81</v>
      </c>
      <c r="E55" s="10">
        <f t="shared" si="11"/>
        <v>82171.75</v>
      </c>
      <c r="F55" s="10">
        <f t="shared" si="11"/>
        <v>390270.97</v>
      </c>
      <c r="G55" s="10">
        <f t="shared" si="11"/>
        <v>432837.38</v>
      </c>
      <c r="H55" s="10">
        <f t="shared" si="11"/>
        <v>100003.55</v>
      </c>
      <c r="I55" s="10">
        <f>SUM(I56:I68)</f>
        <v>523028.55</v>
      </c>
      <c r="J55" s="10">
        <f t="shared" si="11"/>
        <v>121755.55</v>
      </c>
      <c r="K55" s="5">
        <f>SUM(K56:K68)</f>
        <v>2638835.21</v>
      </c>
      <c r="L55" s="9"/>
    </row>
    <row r="56" spans="1:11" ht="16.5" customHeight="1">
      <c r="A56" s="7" t="s">
        <v>57</v>
      </c>
      <c r="B56" s="8">
        <v>393533.21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393533.21</v>
      </c>
    </row>
    <row r="57" spans="1:11" ht="16.5" customHeight="1">
      <c r="A57" s="7" t="s">
        <v>58</v>
      </c>
      <c r="B57" s="8">
        <v>56939.79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56939.79</v>
      </c>
    </row>
    <row r="58" spans="1:11" ht="16.5" customHeight="1">
      <c r="A58" s="7" t="s">
        <v>4</v>
      </c>
      <c r="B58" s="6">
        <v>0</v>
      </c>
      <c r="C58" s="8">
        <v>384782.65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384782.65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153511.81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153511.81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82171.75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82171.75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390270.97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390270.97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432837.38</v>
      </c>
      <c r="H62" s="6">
        <v>0</v>
      </c>
      <c r="I62" s="6">
        <v>0</v>
      </c>
      <c r="J62" s="6">
        <v>0</v>
      </c>
      <c r="K62" s="5">
        <f t="shared" si="12"/>
        <v>432837.38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100003.55</v>
      </c>
      <c r="I63" s="6">
        <v>0</v>
      </c>
      <c r="J63" s="6">
        <v>0</v>
      </c>
      <c r="K63" s="5">
        <f t="shared" si="12"/>
        <v>100003.55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182275.45</v>
      </c>
      <c r="J65" s="6">
        <v>0</v>
      </c>
      <c r="K65" s="5">
        <f t="shared" si="12"/>
        <v>182275.45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340753.1</v>
      </c>
      <c r="J66" s="6">
        <v>0</v>
      </c>
      <c r="K66" s="5">
        <f t="shared" si="12"/>
        <v>340753.1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121755.55</v>
      </c>
      <c r="K67" s="5">
        <f t="shared" si="12"/>
        <v>121755.55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2022-06-03T17:32:29Z</dcterms:modified>
  <cp:category/>
  <cp:version/>
  <cp:contentType/>
  <cp:contentStatus/>
</cp:coreProperties>
</file>