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<sst xmlns="http://schemas.openxmlformats.org/spreadsheetml/2006/main" count="76" uniqueCount="75">
  <si>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</si>
  <si>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</si>
  <si>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</si>
  <si>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</si>
  <si>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</si>
  <si>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</si>
  <si>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</si>
  <si>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</si>
  <si>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</si>
  <si>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</si>
  <si>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</si>
  <si>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</si>
  <si>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</si>
  <si>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</si>
  <si>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</si>
  <si>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</si>
  <si>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</si>
  <si>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</si>
  <si>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</si>
  <si>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</si>
  <si>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</si>
  <si>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</si>
  <si>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</si>
  <si>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</si>
  <si>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</si>
  <si>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</si>
  <si>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</si>
  <si>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</si>
  <si>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</si>
  <si>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</si>
  <si>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</si>
  <si>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</si>
  <si>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</si>
  <si>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</si>
  <si>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</si>
  <si>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</si>
  <si>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</si>
  <si>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</si>
  <si>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</si>
  <si>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</si>
  <si>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</si>
  <si>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</si>
  <si>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</si>
  <si>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</si>
  <si>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</si>
  <si>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</si>
  <si>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</si>
  <si>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</si>
  <si>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</si>
  <si>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</si>
  <si>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</si>
  <si>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</si>
  <si>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</si>
  <si>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</si>
  <si>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</si>
  <si>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</si>
  <si>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</si>
  <si>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</si>
  <si>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</si>
  <si>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</si>
  <si>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</si>
  <si>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</si>
  <si>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</si>
  <si>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</si>
  <si>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</si>
  <si>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</si>
  <si>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</si>
  <si>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30/05/22 - VENCIMENTO 06/06/22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</si>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</sst>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314974</v>
      </c>
      <c r="C7" s="47">
        <f t="shared" si="0"/>
        <v>258824</v>
      </c>
      <c r="D7" s="47">
        <f t="shared" si="0"/>
        <v>323315</v>
      </c>
      <c r="E7" s="47">
        <f t="shared" si="0"/>
        <v>176504</v>
      </c>
      <c r="F7" s="47">
        <f t="shared" si="0"/>
        <v>211447</v>
      </c>
      <c r="G7" s="47">
        <f t="shared" si="0"/>
        <v>211247</v>
      </c>
      <c r="H7" s="47">
        <f t="shared" si="0"/>
        <v>239009</v>
      </c>
      <c r="I7" s="47">
        <f t="shared" si="0"/>
        <v>353971</v>
      </c>
      <c r="J7" s="47">
        <f t="shared" si="0"/>
        <v>112790</v>
      </c>
      <c r="K7" s="47">
        <f t="shared" si="0"/>
        <v>2202081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19593</v>
      </c>
      <c r="C8" s="45">
        <f t="shared" si="1"/>
        <v>19890</v>
      </c>
      <c r="D8" s="45">
        <f t="shared" si="1"/>
        <v>20534</v>
      </c>
      <c r="E8" s="45">
        <f t="shared" si="1"/>
        <v>12840</v>
      </c>
      <c r="F8" s="45">
        <f t="shared" si="1"/>
        <v>14124</v>
      </c>
      <c r="G8" s="45">
        <f t="shared" si="1"/>
        <v>7636</v>
      </c>
      <c r="H8" s="45">
        <f t="shared" si="1"/>
        <v>7124</v>
      </c>
      <c r="I8" s="45">
        <f t="shared" si="1"/>
        <v>20795</v>
      </c>
      <c r="J8" s="45">
        <f t="shared" si="1"/>
        <v>4013</v>
      </c>
      <c r="K8" s="38">
        <f>SUM(B8:J8)</f>
        <v>126549</v>
      </c>
      <c r="L8"/>
      <c r="M8"/>
      <c r="N8"/>
    </row>
    <row r="9" spans="1:14" ht="16.5" customHeight="1">
      <c r="A9" s="22" t="s">
        <v>32</v>
      </c>
      <c r="B9" s="45">
        <v>19565</v>
      </c>
      <c r="C9" s="45">
        <v>19879</v>
      </c>
      <c r="D9" s="45">
        <v>20530</v>
      </c>
      <c r="E9" s="45">
        <v>12717</v>
      </c>
      <c r="F9" s="45">
        <v>14115</v>
      </c>
      <c r="G9" s="45">
        <v>7635</v>
      </c>
      <c r="H9" s="45">
        <v>7124</v>
      </c>
      <c r="I9" s="45">
        <v>20701</v>
      </c>
      <c r="J9" s="45">
        <v>4013</v>
      </c>
      <c r="K9" s="38">
        <f>SUM(B9:J9)</f>
        <v>126279</v>
      </c>
      <c r="L9"/>
      <c r="M9"/>
      <c r="N9"/>
    </row>
    <row r="10" spans="1:14" ht="16.5" customHeight="1">
      <c r="A10" s="22" t="s">
        <v>31</v>
      </c>
      <c r="B10" s="45">
        <v>28</v>
      </c>
      <c r="C10" s="45">
        <v>11</v>
      </c>
      <c r="D10" s="45">
        <v>4</v>
      </c>
      <c r="E10" s="45">
        <v>123</v>
      </c>
      <c r="F10" s="45">
        <v>9</v>
      </c>
      <c r="G10" s="45">
        <v>1</v>
      </c>
      <c r="H10" s="45">
        <v>0</v>
      </c>
      <c r="I10" s="45">
        <v>94</v>
      </c>
      <c r="J10" s="45">
        <v>0</v>
      </c>
      <c r="K10" s="38">
        <f>SUM(B10:J10)</f>
        <v>270</v>
      </c>
      <c r="L10"/>
      <c r="M10"/>
      <c r="N10"/>
    </row>
    <row r="11" spans="1:14" ht="16.5" customHeight="1">
      <c r="A11" s="44" t="s">
        <v>30</v>
      </c>
      <c r="B11" s="43">
        <v>295381</v>
      </c>
      <c r="C11" s="43">
        <v>238934</v>
      </c>
      <c r="D11" s="43">
        <v>302781</v>
      </c>
      <c r="E11" s="43">
        <v>163664</v>
      </c>
      <c r="F11" s="43">
        <v>197323</v>
      </c>
      <c r="G11" s="43">
        <v>203611</v>
      </c>
      <c r="H11" s="43">
        <v>231885</v>
      </c>
      <c r="I11" s="43">
        <v>333176</v>
      </c>
      <c r="J11" s="43">
        <v>108777</v>
      </c>
      <c r="K11" s="38">
        <f>SUM(B11:J11)</f>
        <v>2075532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1.193129483353342</v>
      </c>
      <c r="C16" s="39">
        <v>1.250405744662045</v>
      </c>
      <c r="D16" s="39">
        <v>1.110517323579348</v>
      </c>
      <c r="E16" s="39">
        <v>1.435871816202168</v>
      </c>
      <c r="F16" s="39">
        <v>1.133876127606441</v>
      </c>
      <c r="G16" s="39">
        <v>1.239921062563015</v>
      </c>
      <c r="H16" s="39">
        <v>1.232448344397577</v>
      </c>
      <c r="I16" s="39">
        <v>1.150579920620467</v>
      </c>
      <c r="J16" s="39">
        <v>1.134838738861243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1655457.5099999998</v>
      </c>
      <c r="C18" s="36">
        <f aca="true" t="shared" si="2" ref="C18:J18">SUM(C19:C27)</f>
        <v>1571651.6800000002</v>
      </c>
      <c r="D18" s="36">
        <f t="shared" si="2"/>
        <v>1926812.33</v>
      </c>
      <c r="E18" s="36">
        <f t="shared" si="2"/>
        <v>1183537.72</v>
      </c>
      <c r="F18" s="36">
        <f t="shared" si="2"/>
        <v>1185905.1</v>
      </c>
      <c r="G18" s="36">
        <f t="shared" si="2"/>
        <v>1300824.4699999997</v>
      </c>
      <c r="H18" s="36">
        <f t="shared" si="2"/>
        <v>1176867.2199999997</v>
      </c>
      <c r="I18" s="36">
        <f t="shared" si="2"/>
        <v>1657780.7</v>
      </c>
      <c r="J18" s="36">
        <f t="shared" si="2"/>
        <v>576138.44</v>
      </c>
      <c r="K18" s="36">
        <f>SUM(B18:J18)</f>
        <v>12234975.169999996</v>
      </c>
      <c r="L18"/>
      <c r="M18"/>
      <c r="N18"/>
    </row>
    <row r="19" spans="1:14" ht="16.5" customHeight="1">
      <c r="A19" s="35" t="s">
        <v>27</v>
      </c>
      <c r="B19" s="61">
        <f>ROUND((B13+B14)*B7,2)</f>
        <v>1342482.18</v>
      </c>
      <c r="C19" s="61">
        <f aca="true" t="shared" si="3" ref="C19:J19">ROUND((C13+C14)*C7,2)</f>
        <v>1211943.38</v>
      </c>
      <c r="D19" s="61">
        <f t="shared" si="3"/>
        <v>1678231.17</v>
      </c>
      <c r="E19" s="61">
        <f t="shared" si="3"/>
        <v>796580.2</v>
      </c>
      <c r="F19" s="61">
        <f t="shared" si="3"/>
        <v>1009870.87</v>
      </c>
      <c r="G19" s="61">
        <f t="shared" si="3"/>
        <v>1019118.9</v>
      </c>
      <c r="H19" s="61">
        <f t="shared" si="3"/>
        <v>918081.37</v>
      </c>
      <c r="I19" s="61">
        <f t="shared" si="3"/>
        <v>1373478.27</v>
      </c>
      <c r="J19" s="61">
        <f t="shared" si="3"/>
        <v>495204.5</v>
      </c>
      <c r="K19" s="30">
        <f>SUM(B19:J19)</f>
        <v>9844990.84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259272.89</v>
      </c>
      <c r="C20" s="30">
        <f t="shared" si="4"/>
        <v>303477.58</v>
      </c>
      <c r="D20" s="30">
        <f t="shared" si="4"/>
        <v>185473.62</v>
      </c>
      <c r="E20" s="30">
        <f t="shared" si="4"/>
        <v>347206.86</v>
      </c>
      <c r="F20" s="30">
        <f t="shared" si="4"/>
        <v>135197.6</v>
      </c>
      <c r="G20" s="30">
        <f t="shared" si="4"/>
        <v>244508.09</v>
      </c>
      <c r="H20" s="30">
        <f t="shared" si="4"/>
        <v>213406.49</v>
      </c>
      <c r="I20" s="30">
        <f t="shared" si="4"/>
        <v>206818.25</v>
      </c>
      <c r="J20" s="30">
        <f t="shared" si="4"/>
        <v>66772.75</v>
      </c>
      <c r="K20" s="30">
        <f aca="true" t="shared" si="5" ref="K18:K26">SUM(B20:J20)</f>
        <v>1962134.1300000001</v>
      </c>
      <c r="L20"/>
      <c r="M20"/>
      <c r="N20"/>
    </row>
    <row r="21" spans="1:14" ht="16.5" customHeight="1">
      <c r="A21" s="18" t="s">
        <v>25</v>
      </c>
      <c r="B21" s="30">
        <v>49720.77</v>
      </c>
      <c r="C21" s="30">
        <v>50675.29</v>
      </c>
      <c r="D21" s="30">
        <v>55387.56</v>
      </c>
      <c r="E21" s="30">
        <v>34775.39</v>
      </c>
      <c r="F21" s="30">
        <v>37542.83</v>
      </c>
      <c r="G21" s="30">
        <v>33745.72</v>
      </c>
      <c r="H21" s="30">
        <v>40284.66</v>
      </c>
      <c r="I21" s="30">
        <v>71726.45</v>
      </c>
      <c r="J21" s="30">
        <v>17930.86</v>
      </c>
      <c r="K21" s="30">
        <f t="shared" si="5"/>
        <v>391789.53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-6281.8</v>
      </c>
      <c r="K23" s="30">
        <f t="shared" si="5"/>
        <v>-6281.8</v>
      </c>
      <c r="L23"/>
      <c r="M23"/>
      <c r="N23"/>
    </row>
    <row r="24" spans="1:14" ht="16.5" customHeight="1">
      <c r="A24" s="62" t="s">
        <v>72</v>
      </c>
      <c r="B24" s="30">
        <v>1185.84</v>
      </c>
      <c r="C24" s="30">
        <v>1125.51</v>
      </c>
      <c r="D24" s="30">
        <v>1380.77</v>
      </c>
      <c r="E24" s="30">
        <v>847.03</v>
      </c>
      <c r="F24" s="30">
        <v>849.35</v>
      </c>
      <c r="G24" s="30">
        <v>932.89</v>
      </c>
      <c r="H24" s="30">
        <v>842.39</v>
      </c>
      <c r="I24" s="30">
        <v>1188.16</v>
      </c>
      <c r="J24" s="30">
        <v>413.07</v>
      </c>
      <c r="K24" s="30">
        <f t="shared" si="5"/>
        <v>8765.01</v>
      </c>
      <c r="L24"/>
      <c r="M24"/>
      <c r="N24"/>
    </row>
    <row r="25" spans="1:14" ht="16.5" customHeight="1">
      <c r="A25" s="62" t="s">
        <v>73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848.41</v>
      </c>
      <c r="J25" s="30">
        <v>268.83</v>
      </c>
      <c r="K25" s="30">
        <f t="shared" si="5"/>
        <v>5617.85</v>
      </c>
      <c r="L25"/>
      <c r="M25"/>
      <c r="N25"/>
    </row>
    <row r="26" spans="1:14" ht="16.5" customHeight="1">
      <c r="A26" s="62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262.3</v>
      </c>
      <c r="J26" s="30">
        <v>100.8</v>
      </c>
      <c r="K26" s="30">
        <f t="shared" si="5"/>
        <v>2018.1599999999999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-159658.53</v>
      </c>
      <c r="C29" s="30">
        <f t="shared" si="6"/>
        <v>-101378.97000000002</v>
      </c>
      <c r="D29" s="30">
        <f t="shared" si="6"/>
        <v>-146166.77999999997</v>
      </c>
      <c r="E29" s="30">
        <f t="shared" si="6"/>
        <v>-139372.69999999998</v>
      </c>
      <c r="F29" s="30">
        <f t="shared" si="6"/>
        <v>-66828.93</v>
      </c>
      <c r="G29" s="30">
        <f t="shared" si="6"/>
        <v>-136725.57</v>
      </c>
      <c r="H29" s="30">
        <f t="shared" si="6"/>
        <v>-53999.99</v>
      </c>
      <c r="I29" s="30">
        <f t="shared" si="6"/>
        <v>-125734.88999999998</v>
      </c>
      <c r="J29" s="30">
        <f t="shared" si="6"/>
        <v>-35085.28</v>
      </c>
      <c r="K29" s="30">
        <f aca="true" t="shared" si="7" ref="K29:K37">SUM(B29:J29)</f>
        <v>-964951.64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-153064.5</v>
      </c>
      <c r="C30" s="30">
        <f t="shared" si="8"/>
        <v>-95120.45000000001</v>
      </c>
      <c r="D30" s="30">
        <f t="shared" si="8"/>
        <v>-116106.35</v>
      </c>
      <c r="E30" s="30">
        <f t="shared" si="8"/>
        <v>-134662.68</v>
      </c>
      <c r="F30" s="30">
        <f t="shared" si="8"/>
        <v>-62106</v>
      </c>
      <c r="G30" s="30">
        <f t="shared" si="8"/>
        <v>-131538.09</v>
      </c>
      <c r="H30" s="30">
        <f t="shared" si="8"/>
        <v>-49315.78</v>
      </c>
      <c r="I30" s="30">
        <f t="shared" si="8"/>
        <v>-119127.95999999999</v>
      </c>
      <c r="J30" s="30">
        <f t="shared" si="8"/>
        <v>-26308.74</v>
      </c>
      <c r="K30" s="30">
        <f t="shared" si="7"/>
        <v>-887350.5499999999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-86086</v>
      </c>
      <c r="C31" s="30">
        <f aca="true" t="shared" si="9" ref="C31:J31">-ROUND((C9)*$E$3,2)</f>
        <v>-87467.6</v>
      </c>
      <c r="D31" s="30">
        <f t="shared" si="9"/>
        <v>-90332</v>
      </c>
      <c r="E31" s="30">
        <f t="shared" si="9"/>
        <v>-55954.8</v>
      </c>
      <c r="F31" s="30">
        <f t="shared" si="9"/>
        <v>-62106</v>
      </c>
      <c r="G31" s="30">
        <f t="shared" si="9"/>
        <v>-33594</v>
      </c>
      <c r="H31" s="30">
        <f t="shared" si="9"/>
        <v>-31345.6</v>
      </c>
      <c r="I31" s="30">
        <f t="shared" si="9"/>
        <v>-91084.4</v>
      </c>
      <c r="J31" s="30">
        <f t="shared" si="9"/>
        <v>-17657.2</v>
      </c>
      <c r="K31" s="30">
        <f t="shared" si="7"/>
        <v>-555627.5999999999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-66978.5</v>
      </c>
      <c r="C34" s="30">
        <v>-7652.85</v>
      </c>
      <c r="D34" s="30">
        <v>-25774.35</v>
      </c>
      <c r="E34" s="30">
        <v>-78707.88</v>
      </c>
      <c r="F34" s="26">
        <v>0</v>
      </c>
      <c r="G34" s="30">
        <v>-97944.09</v>
      </c>
      <c r="H34" s="30">
        <v>-17970.18</v>
      </c>
      <c r="I34" s="30">
        <v>-28043.56</v>
      </c>
      <c r="J34" s="30">
        <v>-8651.54</v>
      </c>
      <c r="K34" s="30">
        <f t="shared" si="7"/>
        <v>-331722.95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-6594.03</v>
      </c>
      <c r="C35" s="27">
        <f t="shared" si="10"/>
        <v>-6258.52</v>
      </c>
      <c r="D35" s="27">
        <f t="shared" si="10"/>
        <v>-30060.429999999953</v>
      </c>
      <c r="E35" s="27">
        <f t="shared" si="10"/>
        <v>-4710.02</v>
      </c>
      <c r="F35" s="27">
        <f t="shared" si="10"/>
        <v>-4722.93</v>
      </c>
      <c r="G35" s="27">
        <f t="shared" si="10"/>
        <v>-5187.48</v>
      </c>
      <c r="H35" s="27">
        <f t="shared" si="10"/>
        <v>-4684.21</v>
      </c>
      <c r="I35" s="27">
        <f t="shared" si="10"/>
        <v>-6606.93</v>
      </c>
      <c r="J35" s="27">
        <f t="shared" si="10"/>
        <v>-8776.54</v>
      </c>
      <c r="K35" s="30">
        <f t="shared" si="7"/>
        <v>-77601.08999999997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70</v>
      </c>
      <c r="B45" s="17">
        <v>-6594.03</v>
      </c>
      <c r="C45" s="17">
        <v>-6258.52</v>
      </c>
      <c r="D45" s="17">
        <v>-7677.98</v>
      </c>
      <c r="E45" s="17">
        <v>-4710.02</v>
      </c>
      <c r="F45" s="17">
        <v>-4722.93</v>
      </c>
      <c r="G45" s="17">
        <v>-5187.48</v>
      </c>
      <c r="H45" s="17">
        <v>-4684.21</v>
      </c>
      <c r="I45" s="17">
        <v>-6606.93</v>
      </c>
      <c r="J45" s="17">
        <v>-2296.94</v>
      </c>
      <c r="K45" s="17">
        <f>SUM(B45:J45)</f>
        <v>-48739.04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1495798.9799999997</v>
      </c>
      <c r="C49" s="27">
        <f>IF(C18+C29+C50&lt;0,0,C18+C29+C50)</f>
        <v>1470272.7100000002</v>
      </c>
      <c r="D49" s="27">
        <f>IF(D18+D29+D50&lt;0,0,D18+D29+D50)</f>
        <v>1780645.55</v>
      </c>
      <c r="E49" s="27">
        <f>IF(E18+E29+E50&lt;0,0,E18+E29+E50)</f>
        <v>1044165.02</v>
      </c>
      <c r="F49" s="27">
        <f>IF(F18+F29+F50&lt;0,0,F18+F29+F50)</f>
        <v>1119076.1700000002</v>
      </c>
      <c r="G49" s="27">
        <f>IF(G18+G29+G50&lt;0,0,G18+G29+G50)</f>
        <v>1164098.8999999997</v>
      </c>
      <c r="H49" s="27">
        <f>IF(H18+H29+H50&lt;0,0,H18+H29+H50)</f>
        <v>1122867.2299999997</v>
      </c>
      <c r="I49" s="27">
        <f>IF(I18+I29+I50&lt;0,0,I18+I29+I50)</f>
        <v>1532045.81</v>
      </c>
      <c r="J49" s="27">
        <f>IF(J18+J29+J50&lt;0,0,J18+J29+J50)</f>
        <v>541053.1599999999</v>
      </c>
      <c r="K49" s="20">
        <f>SUM(B49:J49)</f>
        <v>11270023.53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1495798.98</v>
      </c>
      <c r="C55" s="10">
        <f t="shared" si="11"/>
        <v>1470272.71</v>
      </c>
      <c r="D55" s="10">
        <f t="shared" si="11"/>
        <v>1780645.55</v>
      </c>
      <c r="E55" s="10">
        <f t="shared" si="11"/>
        <v>1044165.02</v>
      </c>
      <c r="F55" s="10">
        <f t="shared" si="11"/>
        <v>1119076.18</v>
      </c>
      <c r="G55" s="10">
        <f t="shared" si="11"/>
        <v>1164098.9</v>
      </c>
      <c r="H55" s="10">
        <f t="shared" si="11"/>
        <v>1122867.23</v>
      </c>
      <c r="I55" s="10">
        <f>SUM(I56:I68)</f>
        <v>1532045.8199999998</v>
      </c>
      <c r="J55" s="10">
        <f t="shared" si="11"/>
        <v>541053.16</v>
      </c>
      <c r="K55" s="5">
        <f>SUM(K56:K68)</f>
        <v>11270023.55</v>
      </c>
      <c r="L55" s="9"/>
    </row>
    <row r="56" spans="1:11" ht="16.5" customHeight="1">
      <c r="A56" s="7" t="s">
        <v>57</v>
      </c>
      <c r="B56" s="8">
        <v>1307477.89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1307477.89</v>
      </c>
    </row>
    <row r="57" spans="1:11" ht="16.5" customHeight="1">
      <c r="A57" s="7" t="s">
        <v>58</v>
      </c>
      <c r="B57" s="8">
        <v>188321.09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188321.09</v>
      </c>
    </row>
    <row r="58" spans="1:11" ht="16.5" customHeight="1">
      <c r="A58" s="7" t="s">
        <v>4</v>
      </c>
      <c r="B58" s="6">
        <v>0</v>
      </c>
      <c r="C58" s="8">
        <v>1470272.71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1470272.71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1780645.55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1780645.55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1044165.02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1044165.02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1119076.18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1119076.18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1164098.9</v>
      </c>
      <c r="H62" s="6">
        <v>0</v>
      </c>
      <c r="I62" s="6">
        <v>0</v>
      </c>
      <c r="J62" s="6">
        <v>0</v>
      </c>
      <c r="K62" s="5">
        <f t="shared" si="12"/>
        <v>1164098.9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1122867.23</v>
      </c>
      <c r="I63" s="6">
        <v>0</v>
      </c>
      <c r="J63" s="6">
        <v>0</v>
      </c>
      <c r="K63" s="5">
        <f t="shared" si="12"/>
        <v>1122867.23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559196.72</v>
      </c>
      <c r="J65" s="6">
        <v>0</v>
      </c>
      <c r="K65" s="5">
        <f t="shared" si="12"/>
        <v>559196.72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972849.1</v>
      </c>
      <c r="J66" s="6">
        <v>0</v>
      </c>
      <c r="K66" s="5">
        <f t="shared" si="12"/>
        <v>972849.1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541053.16</v>
      </c>
      <c r="K67" s="5">
        <f t="shared" si="12"/>
        <v>541053.16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2022-06-03T17:34:29Z</dcterms:modified>
  <cp:category/>
  <cp:version/>
  <cp:contentType/>
  <cp:contentStatus/>
</cp:coreProperties>
</file>