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<sst xmlns="http://schemas.openxmlformats.org/spreadsheetml/2006/main" count="85" uniqueCount="82">
  <si>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</si>
  <si>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</si>
  <si>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</si>
  <si>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</si>
  <si>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</si>
  <si>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</si>
  <si>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</si>
  <si>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</si>
  <si>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</si>
  <si>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</si>
  <si>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</si>
  <si>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</si>
  <si>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</si>
  <si>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</si>
  <si>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</si>
  <si>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</si>
  <si>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</si>
  <si>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</si>
  <si>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</si>
  <si>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</si>
  <si>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</si>
  <si>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</si>
  <si>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</si>
  <si>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</si>
  <si>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</si>
  <si>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</si>
  <si>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</si>
  <si>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</si>
  <si>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</si>
  <si>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</si>
  <si>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</si>
  <si>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</si>
  <si>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</si>
  <si>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</si>
  <si>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</si>
  <si>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</si>
  <si>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</si>
  <si>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</si>
  <si>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</si>
  <si>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</si>
  <si>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</si>
  <si>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</si>
  <si>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</si>
  <si>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</si>
  <si>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</si>
  <si>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</si>
  <si>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</si>
  <si>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</si>
  <si>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</si>
  <si>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</si>
  <si>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</si>
  <si>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</si>
  <si>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</si>
  <si>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</si>
  <si>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</si>
  <si>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</si>
  <si>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</si>
  <si>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</si>
  <si>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</si>
  <si>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</si>
  <si>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</si>
  <si>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</si>
  <si>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</si>
  <si>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</si>
  <si>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</si>
  <si>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</si>
  <si>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02/05/22 - VENCIMENTO 09/05/22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</si>
  <si>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</si>
  <si>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</si>
  <si>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</si>
  <si>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</si>
  <si>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</si>
  <si>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</si>
  <si>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</si>
  <si>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</si>
  <si>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</si>
  <si>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</si>
  <si>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</si>
  <si>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(2)</t>
  </si>
  <si>
    <t>5.2.12. Remuneração da Implantação de Wi-Fi (1)</t>
  </si>
  <si>
    <t>Nota: (1) Remuneração preliminar do período de setembro/21 a abril/22.</t>
  </si>
  <si>
    <t xml:space="preserve">         (2)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</si>
</sst>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="70" zoomScaleNormal="70" zoomScalePageLayoutView="0" workbookViewId="0" topLeftCell="A1">
      <pane xSplit="1" ySplit="6" topLeftCell="B2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1" t="s">
        <v>65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1">
      <c r="A2" s="62" t="s">
        <v>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3" t="s">
        <v>1</v>
      </c>
      <c r="B4" s="63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3</v>
      </c>
    </row>
    <row r="5" spans="1:15" ht="42" customHeight="1">
      <c r="A5" s="63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3"/>
    </row>
    <row r="6" spans="1:15" ht="20.25" customHeight="1">
      <c r="A6" s="63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3"/>
    </row>
    <row r="7" spans="1:26" ht="18.75" customHeight="1">
      <c r="A7" s="8" t="s">
        <v>27</v>
      </c>
      <c r="B7" s="9">
        <f aca="true" t="shared" si="0" ref="B7:O7">B8+B11</f>
        <v>383244</v>
      </c>
      <c r="C7" s="9">
        <f t="shared" si="0"/>
        <v>273360</v>
      </c>
      <c r="D7" s="9">
        <f t="shared" si="0"/>
        <v>267650</v>
      </c>
      <c r="E7" s="9">
        <f t="shared" si="0"/>
        <v>66572</v>
      </c>
      <c r="F7" s="9">
        <f t="shared" si="0"/>
        <v>210281</v>
      </c>
      <c r="G7" s="9">
        <f t="shared" si="0"/>
        <v>362629</v>
      </c>
      <c r="H7" s="9">
        <f t="shared" si="0"/>
        <v>39470</v>
      </c>
      <c r="I7" s="9">
        <f t="shared" si="0"/>
        <v>224986</v>
      </c>
      <c r="J7" s="9">
        <f t="shared" si="0"/>
        <v>229401</v>
      </c>
      <c r="K7" s="9">
        <f t="shared" si="0"/>
        <v>343544</v>
      </c>
      <c r="L7" s="9">
        <f t="shared" si="0"/>
        <v>259935</v>
      </c>
      <c r="M7" s="9">
        <f t="shared" si="0"/>
        <v>128634</v>
      </c>
      <c r="N7" s="9">
        <f t="shared" si="0"/>
        <v>82356</v>
      </c>
      <c r="O7" s="9">
        <f t="shared" si="0"/>
        <v>2872062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15543</v>
      </c>
      <c r="C8" s="11">
        <f t="shared" si="1"/>
        <v>16374</v>
      </c>
      <c r="D8" s="11">
        <f t="shared" si="1"/>
        <v>11838</v>
      </c>
      <c r="E8" s="11">
        <f t="shared" si="1"/>
        <v>2570</v>
      </c>
      <c r="F8" s="11">
        <f t="shared" si="1"/>
        <v>8566</v>
      </c>
      <c r="G8" s="11">
        <f t="shared" si="1"/>
        <v>13790</v>
      </c>
      <c r="H8" s="11">
        <f t="shared" si="1"/>
        <v>2001</v>
      </c>
      <c r="I8" s="11">
        <f t="shared" si="1"/>
        <v>13805</v>
      </c>
      <c r="J8" s="11">
        <f t="shared" si="1"/>
        <v>12220</v>
      </c>
      <c r="K8" s="11">
        <f t="shared" si="1"/>
        <v>9603</v>
      </c>
      <c r="L8" s="11">
        <f t="shared" si="1"/>
        <v>8286</v>
      </c>
      <c r="M8" s="11">
        <f t="shared" si="1"/>
        <v>6559</v>
      </c>
      <c r="N8" s="11">
        <f t="shared" si="1"/>
        <v>4807</v>
      </c>
      <c r="O8" s="11">
        <f t="shared" si="1"/>
        <v>125962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15543</v>
      </c>
      <c r="C9" s="11">
        <v>16374</v>
      </c>
      <c r="D9" s="11">
        <v>11838</v>
      </c>
      <c r="E9" s="11">
        <v>2570</v>
      </c>
      <c r="F9" s="11">
        <v>8566</v>
      </c>
      <c r="G9" s="11">
        <v>13790</v>
      </c>
      <c r="H9" s="11">
        <v>2001</v>
      </c>
      <c r="I9" s="11">
        <v>13800</v>
      </c>
      <c r="J9" s="11">
        <v>12220</v>
      </c>
      <c r="K9" s="11">
        <v>9600</v>
      </c>
      <c r="L9" s="11">
        <v>8283</v>
      </c>
      <c r="M9" s="11">
        <v>6557</v>
      </c>
      <c r="N9" s="11">
        <v>4788</v>
      </c>
      <c r="O9" s="11">
        <f>SUM(B9:N9)</f>
        <v>125930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5</v>
      </c>
      <c r="J10" s="13">
        <v>0</v>
      </c>
      <c r="K10" s="13">
        <v>3</v>
      </c>
      <c r="L10" s="13">
        <v>3</v>
      </c>
      <c r="M10" s="13">
        <v>2</v>
      </c>
      <c r="N10" s="13">
        <v>19</v>
      </c>
      <c r="O10" s="11">
        <f>SUM(B10:N10)</f>
        <v>32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367701</v>
      </c>
      <c r="C11" s="13">
        <v>256986</v>
      </c>
      <c r="D11" s="13">
        <v>255812</v>
      </c>
      <c r="E11" s="13">
        <v>64002</v>
      </c>
      <c r="F11" s="13">
        <v>201715</v>
      </c>
      <c r="G11" s="13">
        <v>348839</v>
      </c>
      <c r="H11" s="13">
        <v>37469</v>
      </c>
      <c r="I11" s="13">
        <v>211181</v>
      </c>
      <c r="J11" s="13">
        <v>217181</v>
      </c>
      <c r="K11" s="13">
        <v>333941</v>
      </c>
      <c r="L11" s="13">
        <v>251649</v>
      </c>
      <c r="M11" s="13">
        <v>122075</v>
      </c>
      <c r="N11" s="13">
        <v>77549</v>
      </c>
      <c r="O11" s="11">
        <f>SUM(B11:N11)</f>
        <v>2746100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67</v>
      </c>
      <c r="B14" s="17">
        <v>0.2083</v>
      </c>
      <c r="C14" s="17">
        <v>0.2152</v>
      </c>
      <c r="D14" s="17">
        <v>0.1887</v>
      </c>
      <c r="E14" s="17">
        <v>0.3224</v>
      </c>
      <c r="F14" s="17">
        <v>0.2188</v>
      </c>
      <c r="G14" s="17">
        <v>0.18</v>
      </c>
      <c r="H14" s="17">
        <v>0.2417</v>
      </c>
      <c r="I14" s="17">
        <v>0.2137</v>
      </c>
      <c r="J14" s="17">
        <v>0.2149</v>
      </c>
      <c r="K14" s="17">
        <v>0.2032</v>
      </c>
      <c r="L14" s="17">
        <v>0.2313</v>
      </c>
      <c r="M14" s="17">
        <v>0.2669</v>
      </c>
      <c r="N14" s="17">
        <v>0.2411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1.22915951845812</v>
      </c>
      <c r="C16" s="19">
        <v>1.26445793419092</v>
      </c>
      <c r="D16" s="19">
        <v>1.252086965583008</v>
      </c>
      <c r="E16" s="19">
        <v>0.910995451303144</v>
      </c>
      <c r="F16" s="19">
        <v>1.423676960447764</v>
      </c>
      <c r="G16" s="19">
        <v>1.474438283410613</v>
      </c>
      <c r="H16" s="19">
        <v>1.70455506230395</v>
      </c>
      <c r="I16" s="19">
        <v>1.376299368280929</v>
      </c>
      <c r="J16" s="19">
        <v>1.328661783249847</v>
      </c>
      <c r="K16" s="19">
        <v>1.184441783755218</v>
      </c>
      <c r="L16" s="19">
        <v>1.247415345058891</v>
      </c>
      <c r="M16" s="19">
        <v>1.249051108936034</v>
      </c>
      <c r="N16" s="19">
        <v>1.141325333097593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68</v>
      </c>
      <c r="B18" s="24">
        <f aca="true" t="shared" si="2" ref="B18:O18">SUM(B19:B27)</f>
        <v>1337607.3000000003</v>
      </c>
      <c r="C18" s="24">
        <f t="shared" si="2"/>
        <v>992552.4199999999</v>
      </c>
      <c r="D18" s="24">
        <f t="shared" si="2"/>
        <v>834597.65</v>
      </c>
      <c r="E18" s="24">
        <f t="shared" si="2"/>
        <v>263924.88999999996</v>
      </c>
      <c r="F18" s="24">
        <f t="shared" si="2"/>
        <v>862486.3400000001</v>
      </c>
      <c r="G18" s="24">
        <f t="shared" si="2"/>
        <v>1287001.04</v>
      </c>
      <c r="H18" s="24">
        <f t="shared" si="2"/>
        <v>214456.55</v>
      </c>
      <c r="I18" s="24">
        <f t="shared" si="2"/>
        <v>892417.1600000001</v>
      </c>
      <c r="J18" s="24">
        <f t="shared" si="2"/>
        <v>868365.4600000001</v>
      </c>
      <c r="K18" s="24">
        <f t="shared" si="2"/>
        <v>1116818.8699999999</v>
      </c>
      <c r="L18" s="24">
        <f t="shared" si="2"/>
        <v>1018012.6</v>
      </c>
      <c r="M18" s="24">
        <f t="shared" si="2"/>
        <v>584774.16</v>
      </c>
      <c r="N18" s="24">
        <f t="shared" si="2"/>
        <v>304479.0300000001</v>
      </c>
      <c r="O18" s="24">
        <f t="shared" si="2"/>
        <v>10577493.469999999</v>
      </c>
      <c r="Q18" s="25"/>
      <c r="R18" s="59"/>
      <c r="S18" s="59"/>
      <c r="T18" s="59"/>
      <c r="U18" s="59"/>
      <c r="V18" s="59"/>
      <c r="W18" s="59"/>
    </row>
    <row r="19" spans="1:15" ht="18.75" customHeight="1">
      <c r="A19" s="26" t="s">
        <v>34</v>
      </c>
      <c r="B19" s="30">
        <f aca="true" t="shared" si="3" ref="B19:N19">ROUND((B13+B14)*B7,2)</f>
        <v>1000381.81</v>
      </c>
      <c r="C19" s="30">
        <f t="shared" si="3"/>
        <v>737142.58</v>
      </c>
      <c r="D19" s="30">
        <f t="shared" si="3"/>
        <v>632965.49</v>
      </c>
      <c r="E19" s="30">
        <f t="shared" si="3"/>
        <v>268957.54</v>
      </c>
      <c r="F19" s="30">
        <f t="shared" si="3"/>
        <v>576422.28</v>
      </c>
      <c r="G19" s="30">
        <f t="shared" si="3"/>
        <v>817873.45</v>
      </c>
      <c r="H19" s="30">
        <f t="shared" si="3"/>
        <v>119523.05</v>
      </c>
      <c r="I19" s="30">
        <f t="shared" si="3"/>
        <v>602422.51</v>
      </c>
      <c r="J19" s="30">
        <f t="shared" si="3"/>
        <v>617799.83</v>
      </c>
      <c r="K19" s="30">
        <f t="shared" si="3"/>
        <v>874559.96</v>
      </c>
      <c r="L19" s="30">
        <f t="shared" si="3"/>
        <v>753421.6</v>
      </c>
      <c r="M19" s="30">
        <f t="shared" si="3"/>
        <v>430242.14</v>
      </c>
      <c r="N19" s="30">
        <f t="shared" si="3"/>
        <v>248813.95</v>
      </c>
      <c r="O19" s="30">
        <f>SUM(B19:N19)</f>
        <v>7680526.1899999995</v>
      </c>
    </row>
    <row r="20" spans="1:23" ht="18.75" customHeight="1">
      <c r="A20" s="26" t="s">
        <v>35</v>
      </c>
      <c r="B20" s="30">
        <f>IF(B16&lt;&gt;0,ROUND((B16-1)*B19,2),0)</f>
        <v>229247.01</v>
      </c>
      <c r="C20" s="30">
        <f aca="true" t="shared" si="4" ref="C20:N20">IF(C16&lt;&gt;0,ROUND((C16-1)*C19,2),0)</f>
        <v>194943.2</v>
      </c>
      <c r="D20" s="30">
        <f t="shared" si="4"/>
        <v>159562.35</v>
      </c>
      <c r="E20" s="30">
        <f t="shared" si="4"/>
        <v>-23938.44</v>
      </c>
      <c r="F20" s="30">
        <f t="shared" si="4"/>
        <v>244216.84</v>
      </c>
      <c r="G20" s="30">
        <f t="shared" si="4"/>
        <v>388030.48</v>
      </c>
      <c r="H20" s="30">
        <f t="shared" si="4"/>
        <v>84210.57</v>
      </c>
      <c r="I20" s="30">
        <f t="shared" si="4"/>
        <v>226691.21</v>
      </c>
      <c r="J20" s="30">
        <f t="shared" si="4"/>
        <v>203047.19</v>
      </c>
      <c r="K20" s="30">
        <f t="shared" si="4"/>
        <v>161305.4</v>
      </c>
      <c r="L20" s="30">
        <f t="shared" si="4"/>
        <v>186408.07</v>
      </c>
      <c r="M20" s="30">
        <f t="shared" si="4"/>
        <v>107152.28</v>
      </c>
      <c r="N20" s="30">
        <f t="shared" si="4"/>
        <v>35163.71</v>
      </c>
      <c r="O20" s="30">
        <f aca="true" t="shared" si="5" ref="O20:O27">SUM(B20:N20)</f>
        <v>2196039.8699999996</v>
      </c>
      <c r="W20" s="60"/>
    </row>
    <row r="21" spans="1:15" ht="18.75" customHeight="1">
      <c r="A21" s="26" t="s">
        <v>36</v>
      </c>
      <c r="B21" s="30">
        <v>50723.55</v>
      </c>
      <c r="C21" s="30">
        <v>35063.59</v>
      </c>
      <c r="D21" s="30">
        <v>19797.75</v>
      </c>
      <c r="E21" s="30">
        <v>9345.73</v>
      </c>
      <c r="F21" s="30">
        <v>24814.54</v>
      </c>
      <c r="G21" s="30">
        <v>41182.22</v>
      </c>
      <c r="H21" s="30">
        <v>3669.09</v>
      </c>
      <c r="I21" s="30">
        <v>24433.4</v>
      </c>
      <c r="J21" s="30">
        <v>28575.76</v>
      </c>
      <c r="K21" s="30">
        <v>42155.77</v>
      </c>
      <c r="L21" s="30">
        <v>39679.64</v>
      </c>
      <c r="M21" s="30">
        <v>19776.14</v>
      </c>
      <c r="N21" s="30">
        <v>11117.83</v>
      </c>
      <c r="O21" s="30">
        <f t="shared" si="5"/>
        <v>350335.01000000007</v>
      </c>
    </row>
    <row r="22" spans="1:15" ht="18.75" customHeight="1">
      <c r="A22" s="26" t="s">
        <v>37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5"/>
        <v>22133.4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-7730.39</v>
      </c>
      <c r="E23" s="30">
        <v>0</v>
      </c>
      <c r="F23" s="30">
        <v>-9381.27</v>
      </c>
      <c r="G23" s="30">
        <v>0</v>
      </c>
      <c r="H23" s="30">
        <v>-2067.68</v>
      </c>
      <c r="I23" s="30">
        <v>0</v>
      </c>
      <c r="J23" s="30">
        <v>-5720.22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-24899.56</v>
      </c>
    </row>
    <row r="24" spans="1:26" ht="18.75" customHeight="1">
      <c r="A24" s="26" t="s">
        <v>69</v>
      </c>
      <c r="B24" s="30">
        <v>983.95</v>
      </c>
      <c r="C24" s="30">
        <v>742.6</v>
      </c>
      <c r="D24" s="30">
        <v>617.29</v>
      </c>
      <c r="E24" s="30">
        <v>194.93</v>
      </c>
      <c r="F24" s="30">
        <v>640.49</v>
      </c>
      <c r="G24" s="30">
        <v>956.1</v>
      </c>
      <c r="H24" s="30">
        <v>157.8</v>
      </c>
      <c r="I24" s="30">
        <v>654.42</v>
      </c>
      <c r="J24" s="30">
        <v>647.46</v>
      </c>
      <c r="K24" s="30">
        <v>826.14</v>
      </c>
      <c r="L24" s="30">
        <v>751.88</v>
      </c>
      <c r="M24" s="30">
        <v>427</v>
      </c>
      <c r="N24" s="30">
        <v>229.78</v>
      </c>
      <c r="O24" s="30">
        <f t="shared" si="5"/>
        <v>7829.840000000001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850.29</v>
      </c>
      <c r="C25" s="30">
        <v>633.09</v>
      </c>
      <c r="D25" s="30">
        <v>555.23</v>
      </c>
      <c r="E25" s="30">
        <v>169.59</v>
      </c>
      <c r="F25" s="30">
        <v>558.71</v>
      </c>
      <c r="G25" s="30">
        <v>752.76</v>
      </c>
      <c r="H25" s="30">
        <v>139.39</v>
      </c>
      <c r="I25" s="30">
        <v>588.91</v>
      </c>
      <c r="J25" s="30">
        <v>564.54</v>
      </c>
      <c r="K25" s="30">
        <v>723.67</v>
      </c>
      <c r="L25" s="30">
        <v>642.4</v>
      </c>
      <c r="M25" s="30">
        <v>363.59</v>
      </c>
      <c r="N25" s="30">
        <v>190.51</v>
      </c>
      <c r="O25" s="30">
        <f t="shared" si="5"/>
        <v>6732.68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71</v>
      </c>
      <c r="B26" s="30">
        <v>396.7</v>
      </c>
      <c r="C26" s="30">
        <v>295.35</v>
      </c>
      <c r="D26" s="30">
        <v>259.05</v>
      </c>
      <c r="E26" s="30">
        <v>79.12</v>
      </c>
      <c r="F26" s="30">
        <v>260.67</v>
      </c>
      <c r="G26" s="30">
        <v>351.17</v>
      </c>
      <c r="H26" s="30">
        <v>65.03</v>
      </c>
      <c r="I26" s="30">
        <v>273.14</v>
      </c>
      <c r="J26" s="30">
        <v>267.72</v>
      </c>
      <c r="K26" s="30">
        <v>332.75</v>
      </c>
      <c r="L26" s="30">
        <v>299.69</v>
      </c>
      <c r="M26" s="30">
        <v>169.63</v>
      </c>
      <c r="N26" s="30">
        <v>88.88</v>
      </c>
      <c r="O26" s="30">
        <f t="shared" si="5"/>
        <v>3138.9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72</v>
      </c>
      <c r="B27" s="30">
        <v>52072.87</v>
      </c>
      <c r="C27" s="30">
        <v>20780.89</v>
      </c>
      <c r="D27" s="30">
        <v>27095.32</v>
      </c>
      <c r="E27" s="30">
        <v>7640.86</v>
      </c>
      <c r="F27" s="30">
        <v>23478.52</v>
      </c>
      <c r="G27" s="30">
        <v>36379.3</v>
      </c>
      <c r="H27" s="30">
        <v>7283.74</v>
      </c>
      <c r="I27" s="30">
        <v>35878.01</v>
      </c>
      <c r="J27" s="30">
        <v>21707.62</v>
      </c>
      <c r="K27" s="30">
        <v>35439.62</v>
      </c>
      <c r="L27" s="30">
        <v>35333.76</v>
      </c>
      <c r="M27" s="30">
        <v>25167.82</v>
      </c>
      <c r="N27" s="30">
        <v>7398.81</v>
      </c>
      <c r="O27" s="30">
        <f t="shared" si="5"/>
        <v>335657.14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+B30+B32+B46+B47+B50-B51</f>
        <v>153114.95000000007</v>
      </c>
      <c r="C29" s="30">
        <f>+C30+C32+C46+C47+C50-C51</f>
        <v>88583.95000000001</v>
      </c>
      <c r="D29" s="30">
        <f t="shared" si="6"/>
        <v>80435.17</v>
      </c>
      <c r="E29" s="30">
        <f t="shared" si="6"/>
        <v>33694.450000000004</v>
      </c>
      <c r="F29" s="30">
        <f t="shared" si="6"/>
        <v>103344.13000000006</v>
      </c>
      <c r="G29" s="30">
        <f t="shared" si="6"/>
        <v>232577.50451228878</v>
      </c>
      <c r="H29" s="30">
        <f t="shared" si="6"/>
        <v>448282.26</v>
      </c>
      <c r="I29" s="30">
        <f t="shared" si="6"/>
        <v>87150.05999999997</v>
      </c>
      <c r="J29" s="30">
        <f t="shared" si="6"/>
        <v>-57368.26</v>
      </c>
      <c r="K29" s="30">
        <f t="shared" si="6"/>
        <v>143272.52</v>
      </c>
      <c r="L29" s="30">
        <f t="shared" si="6"/>
        <v>135654.33000000002</v>
      </c>
      <c r="M29" s="30">
        <f t="shared" si="6"/>
        <v>60947.630000000005</v>
      </c>
      <c r="N29" s="30">
        <f t="shared" si="6"/>
        <v>26046.01</v>
      </c>
      <c r="O29" s="30">
        <f t="shared" si="6"/>
        <v>1535734.7045122886</v>
      </c>
    </row>
    <row r="30" spans="1:15" ht="18.75" customHeight="1">
      <c r="A30" s="26" t="s">
        <v>40</v>
      </c>
      <c r="B30" s="31">
        <f>+B31</f>
        <v>-68389.2</v>
      </c>
      <c r="C30" s="31">
        <f>+C31</f>
        <v>-72045.6</v>
      </c>
      <c r="D30" s="31">
        <f aca="true" t="shared" si="7" ref="D30:O30">+D31</f>
        <v>-52087.2</v>
      </c>
      <c r="E30" s="31">
        <f t="shared" si="7"/>
        <v>-11308</v>
      </c>
      <c r="F30" s="31">
        <f t="shared" si="7"/>
        <v>-37690.4</v>
      </c>
      <c r="G30" s="31">
        <f t="shared" si="7"/>
        <v>-60676</v>
      </c>
      <c r="H30" s="31">
        <f t="shared" si="7"/>
        <v>-8804.4</v>
      </c>
      <c r="I30" s="31">
        <f t="shared" si="7"/>
        <v>-60720</v>
      </c>
      <c r="J30" s="31">
        <f t="shared" si="7"/>
        <v>-53768</v>
      </c>
      <c r="K30" s="31">
        <f t="shared" si="7"/>
        <v>-42240</v>
      </c>
      <c r="L30" s="31">
        <f t="shared" si="7"/>
        <v>-36445.2</v>
      </c>
      <c r="M30" s="31">
        <f t="shared" si="7"/>
        <v>-28850.8</v>
      </c>
      <c r="N30" s="31">
        <f t="shared" si="7"/>
        <v>-21067.2</v>
      </c>
      <c r="O30" s="31">
        <f t="shared" si="7"/>
        <v>-554092</v>
      </c>
    </row>
    <row r="31" spans="1:26" ht="18.75" customHeight="1">
      <c r="A31" s="27" t="s">
        <v>41</v>
      </c>
      <c r="B31" s="16">
        <f>ROUND((-B9)*$G$3,2)</f>
        <v>-68389.2</v>
      </c>
      <c r="C31" s="16">
        <f aca="true" t="shared" si="8" ref="C31:N31">ROUND((-C9)*$G$3,2)</f>
        <v>-72045.6</v>
      </c>
      <c r="D31" s="16">
        <f t="shared" si="8"/>
        <v>-52087.2</v>
      </c>
      <c r="E31" s="16">
        <f t="shared" si="8"/>
        <v>-11308</v>
      </c>
      <c r="F31" s="16">
        <f t="shared" si="8"/>
        <v>-37690.4</v>
      </c>
      <c r="G31" s="16">
        <f t="shared" si="8"/>
        <v>-60676</v>
      </c>
      <c r="H31" s="16">
        <f t="shared" si="8"/>
        <v>-8804.4</v>
      </c>
      <c r="I31" s="16">
        <f t="shared" si="8"/>
        <v>-60720</v>
      </c>
      <c r="J31" s="16">
        <f t="shared" si="8"/>
        <v>-53768</v>
      </c>
      <c r="K31" s="16">
        <f t="shared" si="8"/>
        <v>-42240</v>
      </c>
      <c r="L31" s="16">
        <f t="shared" si="8"/>
        <v>-36445.2</v>
      </c>
      <c r="M31" s="16">
        <f t="shared" si="8"/>
        <v>-28850.8</v>
      </c>
      <c r="N31" s="16">
        <f t="shared" si="8"/>
        <v>-21067.2</v>
      </c>
      <c r="O31" s="32">
        <f aca="true" t="shared" si="9" ref="O31:O51">SUM(B31:N31)</f>
        <v>-554092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SUM(B33:B44)</f>
        <v>221504.15000000005</v>
      </c>
      <c r="C32" s="31">
        <f aca="true" t="shared" si="10" ref="C32:O32">SUM(C33:C44)</f>
        <v>160629.55000000002</v>
      </c>
      <c r="D32" s="31">
        <f t="shared" si="10"/>
        <v>132522.37</v>
      </c>
      <c r="E32" s="31">
        <f t="shared" si="10"/>
        <v>45002.450000000004</v>
      </c>
      <c r="F32" s="31">
        <f t="shared" si="10"/>
        <v>141034.53000000006</v>
      </c>
      <c r="G32" s="31">
        <f t="shared" si="10"/>
        <v>293253.5045122888</v>
      </c>
      <c r="H32" s="31">
        <f t="shared" si="10"/>
        <v>458122.52</v>
      </c>
      <c r="I32" s="31">
        <f t="shared" si="10"/>
        <v>147870.05999999997</v>
      </c>
      <c r="J32" s="31">
        <f t="shared" si="10"/>
        <v>-3600.26</v>
      </c>
      <c r="K32" s="31">
        <f t="shared" si="10"/>
        <v>185512.52</v>
      </c>
      <c r="L32" s="31">
        <f t="shared" si="10"/>
        <v>172099.53</v>
      </c>
      <c r="M32" s="31">
        <f t="shared" si="10"/>
        <v>89798.43000000001</v>
      </c>
      <c r="N32" s="31">
        <f t="shared" si="10"/>
        <v>47113.21</v>
      </c>
      <c r="O32" s="31">
        <f t="shared" si="10"/>
        <v>2090862.5645122887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73</v>
      </c>
      <c r="B38" s="33">
        <v>1053000</v>
      </c>
      <c r="C38" s="33">
        <v>769500</v>
      </c>
      <c r="D38" s="33">
        <v>621000</v>
      </c>
      <c r="E38" s="33">
        <v>0</v>
      </c>
      <c r="F38" s="33">
        <v>0</v>
      </c>
      <c r="G38" s="33">
        <v>0</v>
      </c>
      <c r="H38" s="33">
        <v>459000</v>
      </c>
      <c r="I38" s="33">
        <v>0</v>
      </c>
      <c r="J38" s="33">
        <v>0</v>
      </c>
      <c r="K38" s="33">
        <v>900000</v>
      </c>
      <c r="L38" s="33">
        <v>823500</v>
      </c>
      <c r="M38" s="33">
        <v>0</v>
      </c>
      <c r="N38" s="33">
        <v>0</v>
      </c>
      <c r="O38" s="33">
        <f t="shared" si="9"/>
        <v>4626000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74</v>
      </c>
      <c r="B39" s="33">
        <v>-1053000</v>
      </c>
      <c r="C39" s="33">
        <v>-769500</v>
      </c>
      <c r="D39" s="33">
        <v>-621000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-900000</v>
      </c>
      <c r="L39" s="33">
        <v>-823500</v>
      </c>
      <c r="M39" s="33">
        <v>0</v>
      </c>
      <c r="N39" s="33">
        <v>0</v>
      </c>
      <c r="O39" s="33">
        <f t="shared" si="9"/>
        <v>-4167000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-5471.37</v>
      </c>
      <c r="C41" s="33">
        <v>-4129.33</v>
      </c>
      <c r="D41" s="33">
        <v>-3432.51</v>
      </c>
      <c r="E41" s="33">
        <v>-1083.95</v>
      </c>
      <c r="F41" s="33">
        <v>-3561.55</v>
      </c>
      <c r="G41" s="33">
        <v>-5316.52</v>
      </c>
      <c r="H41" s="33">
        <v>-877.48</v>
      </c>
      <c r="I41" s="33">
        <v>-3638.98</v>
      </c>
      <c r="J41" s="33">
        <v>-3600.26</v>
      </c>
      <c r="K41" s="33">
        <v>-4593.88</v>
      </c>
      <c r="L41" s="33">
        <v>-4180.95</v>
      </c>
      <c r="M41" s="33">
        <v>-2374.37</v>
      </c>
      <c r="N41" s="33">
        <v>-1277.51</v>
      </c>
      <c r="O41" s="33">
        <f t="shared" si="9"/>
        <v>-43538.66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79</v>
      </c>
      <c r="B44" s="33">
        <v>226975.52000000005</v>
      </c>
      <c r="C44" s="33">
        <v>164758.88</v>
      </c>
      <c r="D44" s="33">
        <v>135954.88</v>
      </c>
      <c r="E44" s="33">
        <v>46086.4</v>
      </c>
      <c r="F44" s="33">
        <v>144596.08000000005</v>
      </c>
      <c r="G44" s="33">
        <v>298570.0245122888</v>
      </c>
      <c r="H44" s="33">
        <v>0</v>
      </c>
      <c r="I44" s="33">
        <v>151509.03999999998</v>
      </c>
      <c r="J44" s="33">
        <v>0</v>
      </c>
      <c r="K44" s="33">
        <v>190106.4</v>
      </c>
      <c r="L44" s="33">
        <v>176280.48</v>
      </c>
      <c r="M44" s="33">
        <v>92172.8</v>
      </c>
      <c r="N44" s="33">
        <v>48390.72</v>
      </c>
      <c r="O44" s="33">
        <f>SUM(B44:N44)</f>
        <v>1675401.2245122888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78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-1035.86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-1035.86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 t="s">
        <v>49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3">
        <f t="shared" si="9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3"/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4" t="s">
        <v>50</v>
      </c>
      <c r="B49" s="36">
        <f aca="true" t="shared" si="11" ref="B49:N49">+B18+B29</f>
        <v>1490722.2500000005</v>
      </c>
      <c r="C49" s="36">
        <f t="shared" si="11"/>
        <v>1081136.3699999999</v>
      </c>
      <c r="D49" s="36">
        <f t="shared" si="11"/>
        <v>915032.8200000001</v>
      </c>
      <c r="E49" s="36">
        <f t="shared" si="11"/>
        <v>297619.33999999997</v>
      </c>
      <c r="F49" s="36">
        <f t="shared" si="11"/>
        <v>965830.4700000002</v>
      </c>
      <c r="G49" s="36">
        <f t="shared" si="11"/>
        <v>1519578.5445122889</v>
      </c>
      <c r="H49" s="36">
        <f t="shared" si="11"/>
        <v>662738.81</v>
      </c>
      <c r="I49" s="36">
        <f t="shared" si="11"/>
        <v>979567.2200000001</v>
      </c>
      <c r="J49" s="36">
        <f t="shared" si="11"/>
        <v>810997.2000000001</v>
      </c>
      <c r="K49" s="36">
        <f t="shared" si="11"/>
        <v>1260091.39</v>
      </c>
      <c r="L49" s="36">
        <f t="shared" si="11"/>
        <v>1153666.93</v>
      </c>
      <c r="M49" s="36">
        <f t="shared" si="11"/>
        <v>645721.79</v>
      </c>
      <c r="N49" s="36">
        <f t="shared" si="11"/>
        <v>330525.0400000001</v>
      </c>
      <c r="O49" s="36">
        <f>SUM(B49:N49)</f>
        <v>12113228.174512291</v>
      </c>
      <c r="P49"/>
      <c r="Q49"/>
      <c r="R49"/>
      <c r="S49"/>
      <c r="T49"/>
      <c r="U49"/>
      <c r="V49"/>
      <c r="W49"/>
      <c r="X49"/>
      <c r="Y49"/>
      <c r="Z49"/>
    </row>
    <row r="50" spans="1:19" ht="18.75" customHeight="1">
      <c r="A50" s="37" t="s">
        <v>51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8.75" customHeight="1">
      <c r="A51" s="37" t="s">
        <v>52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16">
        <f t="shared" si="9"/>
        <v>0</v>
      </c>
      <c r="P51"/>
      <c r="Q51"/>
      <c r="R51"/>
      <c r="S51"/>
    </row>
    <row r="52" spans="1:19" ht="15.75">
      <c r="A52" s="38"/>
      <c r="B52" s="39"/>
      <c r="C52" s="39"/>
      <c r="D52" s="40"/>
      <c r="E52" s="40"/>
      <c r="F52" s="40"/>
      <c r="G52" s="40"/>
      <c r="H52" s="40"/>
      <c r="I52" s="39"/>
      <c r="J52" s="40"/>
      <c r="K52" s="40"/>
      <c r="L52" s="40"/>
      <c r="M52" s="40"/>
      <c r="N52" s="40"/>
      <c r="O52" s="41"/>
      <c r="P52" s="42"/>
      <c r="Q52"/>
      <c r="R52" s="43"/>
      <c r="S52"/>
    </row>
    <row r="53" spans="1:19" ht="12.75" customHeight="1">
      <c r="A53" s="44"/>
      <c r="B53" s="45"/>
      <c r="C53" s="45"/>
      <c r="D53" s="46"/>
      <c r="E53" s="46"/>
      <c r="F53" s="46"/>
      <c r="G53" s="46"/>
      <c r="H53" s="46"/>
      <c r="I53" s="45"/>
      <c r="J53" s="46"/>
      <c r="K53" s="46"/>
      <c r="L53" s="46"/>
      <c r="M53" s="46"/>
      <c r="N53" s="46"/>
      <c r="O53" s="47"/>
      <c r="P53" s="42"/>
      <c r="Q53"/>
      <c r="R53" s="43"/>
      <c r="S53"/>
    </row>
    <row r="54" spans="1:17" ht="15" customHeight="1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50"/>
      <c r="Q54" s="43"/>
    </row>
    <row r="55" spans="1:17" ht="18.75" customHeight="1">
      <c r="A55" s="14" t="s">
        <v>53</v>
      </c>
      <c r="B55" s="51">
        <f aca="true" t="shared" si="12" ref="B55:O55">SUM(B56:B66)</f>
        <v>1490722.26</v>
      </c>
      <c r="C55" s="51">
        <f t="shared" si="12"/>
        <v>1081136.3699999999</v>
      </c>
      <c r="D55" s="51">
        <f t="shared" si="12"/>
        <v>915032.82</v>
      </c>
      <c r="E55" s="51">
        <f t="shared" si="12"/>
        <v>297619.33</v>
      </c>
      <c r="F55" s="51">
        <f t="shared" si="12"/>
        <v>965830.46</v>
      </c>
      <c r="G55" s="51">
        <f t="shared" si="12"/>
        <v>1519578.53</v>
      </c>
      <c r="H55" s="51">
        <f t="shared" si="12"/>
        <v>662738.81</v>
      </c>
      <c r="I55" s="51">
        <f t="shared" si="12"/>
        <v>979567.23</v>
      </c>
      <c r="J55" s="51">
        <f t="shared" si="12"/>
        <v>810997.2</v>
      </c>
      <c r="K55" s="51">
        <f t="shared" si="12"/>
        <v>1260091.39</v>
      </c>
      <c r="L55" s="51">
        <f t="shared" si="12"/>
        <v>1153666.92</v>
      </c>
      <c r="M55" s="51">
        <f t="shared" si="12"/>
        <v>645721.79</v>
      </c>
      <c r="N55" s="51">
        <f t="shared" si="12"/>
        <v>330525.04</v>
      </c>
      <c r="O55" s="36">
        <f t="shared" si="12"/>
        <v>12113228.149999999</v>
      </c>
      <c r="Q55"/>
    </row>
    <row r="56" spans="1:18" ht="18.75" customHeight="1">
      <c r="A56" s="26" t="s">
        <v>54</v>
      </c>
      <c r="B56" s="51">
        <v>1214789.31</v>
      </c>
      <c r="C56" s="51">
        <v>767801.33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>SUM(B56:N56)</f>
        <v>1982590.6400000001</v>
      </c>
      <c r="P56"/>
      <c r="Q56"/>
      <c r="R56" s="43"/>
    </row>
    <row r="57" spans="1:16" ht="18.75" customHeight="1">
      <c r="A57" s="26" t="s">
        <v>55</v>
      </c>
      <c r="B57" s="51">
        <v>275932.95</v>
      </c>
      <c r="C57" s="51">
        <v>313335.04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aca="true" t="shared" si="13" ref="O57:O66">SUM(B57:N57)</f>
        <v>589267.99</v>
      </c>
      <c r="P57"/>
    </row>
    <row r="58" spans="1:17" ht="18.75" customHeight="1">
      <c r="A58" s="26" t="s">
        <v>56</v>
      </c>
      <c r="B58" s="52">
        <v>0</v>
      </c>
      <c r="C58" s="52">
        <v>0</v>
      </c>
      <c r="D58" s="31">
        <v>915032.82</v>
      </c>
      <c r="E58" s="52">
        <v>0</v>
      </c>
      <c r="F58" s="52">
        <v>0</v>
      </c>
      <c r="G58" s="52">
        <v>0</v>
      </c>
      <c r="H58" s="51">
        <v>662738.81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1">
        <f t="shared" si="13"/>
        <v>1577771.63</v>
      </c>
      <c r="Q58"/>
    </row>
    <row r="59" spans="1:18" ht="18.75" customHeight="1">
      <c r="A59" s="26" t="s">
        <v>57</v>
      </c>
      <c r="B59" s="52">
        <v>0</v>
      </c>
      <c r="C59" s="52">
        <v>0</v>
      </c>
      <c r="D59" s="52">
        <v>0</v>
      </c>
      <c r="E59" s="31">
        <v>297619.33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297619.33</v>
      </c>
      <c r="R59"/>
    </row>
    <row r="60" spans="1:19" ht="18.75" customHeight="1">
      <c r="A60" s="26" t="s">
        <v>58</v>
      </c>
      <c r="B60" s="52">
        <v>0</v>
      </c>
      <c r="C60" s="52">
        <v>0</v>
      </c>
      <c r="D60" s="52">
        <v>0</v>
      </c>
      <c r="E60" s="52">
        <v>0</v>
      </c>
      <c r="F60" s="31">
        <v>965830.46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1">
        <f t="shared" si="13"/>
        <v>965830.46</v>
      </c>
      <c r="S60"/>
    </row>
    <row r="61" spans="1:20" ht="18.75" customHeight="1">
      <c r="A61" s="26" t="s">
        <v>59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1">
        <v>1519578.53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1519578.53</v>
      </c>
      <c r="T61"/>
    </row>
    <row r="62" spans="1:21" ht="18.75" customHeight="1">
      <c r="A62" s="26" t="s">
        <v>60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1">
        <v>979567.23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979567.23</v>
      </c>
      <c r="U62"/>
    </row>
    <row r="63" spans="1:22" ht="18.75" customHeight="1">
      <c r="A63" s="26" t="s">
        <v>61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31">
        <v>810997.2</v>
      </c>
      <c r="K63" s="52">
        <v>0</v>
      </c>
      <c r="L63" s="52">
        <v>0</v>
      </c>
      <c r="M63" s="52">
        <v>0</v>
      </c>
      <c r="N63" s="52">
        <v>0</v>
      </c>
      <c r="O63" s="36">
        <f t="shared" si="13"/>
        <v>810997.2</v>
      </c>
      <c r="V63"/>
    </row>
    <row r="64" spans="1:23" ht="18.75" customHeight="1">
      <c r="A64" s="26" t="s">
        <v>62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31">
        <v>1260091.39</v>
      </c>
      <c r="L64" s="31">
        <v>1153666.92</v>
      </c>
      <c r="M64" s="52">
        <v>0</v>
      </c>
      <c r="N64" s="52">
        <v>0</v>
      </c>
      <c r="O64" s="36">
        <f t="shared" si="13"/>
        <v>2413758.3099999996</v>
      </c>
      <c r="P64"/>
      <c r="W64"/>
    </row>
    <row r="65" spans="1:25" ht="18.75" customHeight="1">
      <c r="A65" s="26" t="s">
        <v>63</v>
      </c>
      <c r="B65" s="52">
        <v>0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31">
        <v>645721.79</v>
      </c>
      <c r="N65" s="52">
        <v>0</v>
      </c>
      <c r="O65" s="36">
        <f t="shared" si="13"/>
        <v>645721.79</v>
      </c>
      <c r="R65"/>
      <c r="Y65"/>
    </row>
    <row r="66" spans="1:26" ht="18.75" customHeight="1">
      <c r="A66" s="38" t="s">
        <v>64</v>
      </c>
      <c r="B66" s="53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4">
        <v>330525.04</v>
      </c>
      <c r="O66" s="55">
        <f t="shared" si="13"/>
        <v>330525.04</v>
      </c>
      <c r="P66"/>
      <c r="S66"/>
      <c r="Z66"/>
    </row>
    <row r="67" spans="1:12" ht="21" customHeight="1">
      <c r="A67" s="56" t="s">
        <v>80</v>
      </c>
      <c r="B67" s="57"/>
      <c r="C67" s="57"/>
      <c r="D67"/>
      <c r="E67"/>
      <c r="F67"/>
      <c r="G67"/>
      <c r="H67" s="58"/>
      <c r="I67" s="58"/>
      <c r="J67"/>
      <c r="K67"/>
      <c r="L67"/>
    </row>
    <row r="68" spans="1:14" ht="15.75">
      <c r="A68" s="65" t="s">
        <v>81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</row>
    <row r="69" spans="2:12" ht="13.5">
      <c r="B69" s="57"/>
      <c r="C69" s="57"/>
      <c r="D69"/>
      <c r="E69"/>
      <c r="F69"/>
      <c r="G69"/>
      <c r="H69" s="58"/>
      <c r="I69" s="58"/>
      <c r="J69"/>
      <c r="K69"/>
      <c r="L69"/>
    </row>
  </sheetData>
  <sheetProtection/>
  <mergeCells count="6">
    <mergeCell ref="A1:O1"/>
    <mergeCell ref="A2:O2"/>
    <mergeCell ref="A4:A6"/>
    <mergeCell ref="B4:N4"/>
    <mergeCell ref="O4:O6"/>
    <mergeCell ref="A68:N68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2022-05-06T20:17:49Z</dcterms:modified>
  <cp:category/>
  <cp:version/>
  <cp:contentType/>
  <cp:contentStatus/>
</cp:coreProperties>
</file>