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<sst xmlns="http://schemas.openxmlformats.org/spreadsheetml/2006/main" count="84" uniqueCount="81">
  <si>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</si>
  <si>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</si>
  <si>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</si>
  <si>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</si>
  <si>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</si>
  <si>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</si>
  <si>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</si>
  <si>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</si>
  <si>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</si>
  <si>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</si>
  <si>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</si>
  <si>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</si>
  <si>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</si>
  <si>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</si>
  <si>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</si>
  <si>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</si>
  <si>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</si>
  <si>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</si>
  <si>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</si>
  <si>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</si>
  <si>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</si>
  <si>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</si>
  <si>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</si>
  <si>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</si>
  <si>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</si>
  <si>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</si>
  <si>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</si>
  <si>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</si>
  <si>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</si>
  <si>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</si>
  <si>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</si>
  <si>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</si>
  <si>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</si>
  <si>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</si>
  <si>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</si>
  <si>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</si>
  <si>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</si>
  <si>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</si>
  <si>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</si>
  <si>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</si>
  <si>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</si>
  <si>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</si>
  <si>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</si>
  <si>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</si>
  <si>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</si>
  <si>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</si>
  <si>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</si>
  <si>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</si>
  <si>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</si>
  <si>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</si>
  <si>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</si>
  <si>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</si>
  <si>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</si>
  <si>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</si>
  <si>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</si>
  <si>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</si>
  <si>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</si>
  <si>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</si>
  <si>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</si>
  <si>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</si>
  <si>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</si>
  <si>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</si>
  <si>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</si>
  <si>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</si>
  <si>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</si>
  <si>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</si>
  <si>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03/05/22 - VENCIMENTO 10/05/22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</si>
  <si>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</si>
  <si>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</si>
  <si>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</si>
  <si>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</si>
  <si>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</si>
  <si>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</si>
  <si>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</si>
  <si>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</si>
  <si>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</si>
  <si>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</si>
  <si>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</si>
  <si>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</si>
  <si>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5.2.12. Remuneração da Implantação de Wi-Fi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</si>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</sst>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397879</v>
      </c>
      <c r="C7" s="9">
        <f t="shared" si="0"/>
        <v>288151</v>
      </c>
      <c r="D7" s="9">
        <f t="shared" si="0"/>
        <v>277908</v>
      </c>
      <c r="E7" s="9">
        <f t="shared" si="0"/>
        <v>68629</v>
      </c>
      <c r="F7" s="9">
        <f t="shared" si="0"/>
        <v>219088</v>
      </c>
      <c r="G7" s="9">
        <f t="shared" si="0"/>
        <v>382616</v>
      </c>
      <c r="H7" s="9">
        <f t="shared" si="0"/>
        <v>39247</v>
      </c>
      <c r="I7" s="9">
        <f t="shared" si="0"/>
        <v>297229</v>
      </c>
      <c r="J7" s="9">
        <f t="shared" si="0"/>
        <v>242769</v>
      </c>
      <c r="K7" s="9">
        <f t="shared" si="0"/>
        <v>362363</v>
      </c>
      <c r="L7" s="9">
        <f t="shared" si="0"/>
        <v>271381</v>
      </c>
      <c r="M7" s="9">
        <f t="shared" si="0"/>
        <v>134568</v>
      </c>
      <c r="N7" s="9">
        <f t="shared" si="0"/>
        <v>84816</v>
      </c>
      <c r="O7" s="9">
        <f t="shared" si="0"/>
        <v>3066644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14225</v>
      </c>
      <c r="C8" s="11">
        <f t="shared" si="1"/>
        <v>15517</v>
      </c>
      <c r="D8" s="11">
        <f t="shared" si="1"/>
        <v>10421</v>
      </c>
      <c r="E8" s="11">
        <f t="shared" si="1"/>
        <v>2390</v>
      </c>
      <c r="F8" s="11">
        <f t="shared" si="1"/>
        <v>7654</v>
      </c>
      <c r="G8" s="11">
        <f t="shared" si="1"/>
        <v>12938</v>
      </c>
      <c r="H8" s="11">
        <f t="shared" si="1"/>
        <v>1803</v>
      </c>
      <c r="I8" s="11">
        <f t="shared" si="1"/>
        <v>16743</v>
      </c>
      <c r="J8" s="11">
        <f t="shared" si="1"/>
        <v>11861</v>
      </c>
      <c r="K8" s="11">
        <f t="shared" si="1"/>
        <v>9037</v>
      </c>
      <c r="L8" s="11">
        <f t="shared" si="1"/>
        <v>7554</v>
      </c>
      <c r="M8" s="11">
        <f t="shared" si="1"/>
        <v>6302</v>
      </c>
      <c r="N8" s="11">
        <f t="shared" si="1"/>
        <v>4597</v>
      </c>
      <c r="O8" s="11">
        <f t="shared" si="1"/>
        <v>121042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14225</v>
      </c>
      <c r="C9" s="11">
        <v>15517</v>
      </c>
      <c r="D9" s="11">
        <v>10421</v>
      </c>
      <c r="E9" s="11">
        <v>2390</v>
      </c>
      <c r="F9" s="11">
        <v>7654</v>
      </c>
      <c r="G9" s="11">
        <v>12938</v>
      </c>
      <c r="H9" s="11">
        <v>1803</v>
      </c>
      <c r="I9" s="11">
        <v>16739</v>
      </c>
      <c r="J9" s="11">
        <v>11861</v>
      </c>
      <c r="K9" s="11">
        <v>9029</v>
      </c>
      <c r="L9" s="11">
        <v>7550</v>
      </c>
      <c r="M9" s="11">
        <v>6288</v>
      </c>
      <c r="N9" s="11">
        <v>4586</v>
      </c>
      <c r="O9" s="11">
        <f>SUM(B9:N9)</f>
        <v>121001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8</v>
      </c>
      <c r="L10" s="13">
        <v>4</v>
      </c>
      <c r="M10" s="13">
        <v>14</v>
      </c>
      <c r="N10" s="13">
        <v>11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383654</v>
      </c>
      <c r="C11" s="13">
        <v>272634</v>
      </c>
      <c r="D11" s="13">
        <v>267487</v>
      </c>
      <c r="E11" s="13">
        <v>66239</v>
      </c>
      <c r="F11" s="13">
        <v>211434</v>
      </c>
      <c r="G11" s="13">
        <v>369678</v>
      </c>
      <c r="H11" s="13">
        <v>37444</v>
      </c>
      <c r="I11" s="13">
        <v>280486</v>
      </c>
      <c r="J11" s="13">
        <v>230908</v>
      </c>
      <c r="K11" s="13">
        <v>353326</v>
      </c>
      <c r="L11" s="13">
        <v>263827</v>
      </c>
      <c r="M11" s="13">
        <v>128266</v>
      </c>
      <c r="N11" s="13">
        <v>80219</v>
      </c>
      <c r="O11" s="11">
        <f>SUM(B11:N11)</f>
        <v>2945602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1.192247795326664</v>
      </c>
      <c r="C16" s="19">
        <v>1.204535216237687</v>
      </c>
      <c r="D16" s="19">
        <v>1.220701792499723</v>
      </c>
      <c r="E16" s="19">
        <v>0.877373348044714</v>
      </c>
      <c r="F16" s="19">
        <v>1.398190864520818</v>
      </c>
      <c r="G16" s="19">
        <v>1.410071043854225</v>
      </c>
      <c r="H16" s="19">
        <v>1.666879937311261</v>
      </c>
      <c r="I16" s="19">
        <v>1.173615320277396</v>
      </c>
      <c r="J16" s="19">
        <v>1.270103445896974</v>
      </c>
      <c r="K16" s="19">
        <v>1.134450106351217</v>
      </c>
      <c r="L16" s="19">
        <v>1.210671552892579</v>
      </c>
      <c r="M16" s="19">
        <v>1.195082410752077</v>
      </c>
      <c r="N16" s="19">
        <v>1.111630471830016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1346235.0600000003</v>
      </c>
      <c r="C18" s="24">
        <f t="shared" si="2"/>
        <v>995739.8099999998</v>
      </c>
      <c r="D18" s="24">
        <f t="shared" si="2"/>
        <v>844479.43</v>
      </c>
      <c r="E18" s="24">
        <f t="shared" si="2"/>
        <v>261978.97999999998</v>
      </c>
      <c r="F18" s="24">
        <f t="shared" si="2"/>
        <v>882114.2200000001</v>
      </c>
      <c r="G18" s="24">
        <f t="shared" si="2"/>
        <v>1297596.6</v>
      </c>
      <c r="H18" s="24">
        <f t="shared" si="2"/>
        <v>208820.81000000003</v>
      </c>
      <c r="I18" s="24">
        <f t="shared" si="2"/>
        <v>1001553.8500000001</v>
      </c>
      <c r="J18" s="24">
        <f t="shared" si="2"/>
        <v>877840.0099999999</v>
      </c>
      <c r="K18" s="24">
        <f t="shared" si="2"/>
        <v>1127666.22</v>
      </c>
      <c r="L18" s="24">
        <f t="shared" si="2"/>
        <v>1031169.21</v>
      </c>
      <c r="M18" s="24">
        <f t="shared" si="2"/>
        <v>585225.5800000001</v>
      </c>
      <c r="N18" s="24">
        <f t="shared" si="2"/>
        <v>305263.12</v>
      </c>
      <c r="O18" s="24">
        <f t="shared" si="2"/>
        <v>10765682.9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1038583.55</v>
      </c>
      <c r="C19" s="30">
        <f t="shared" si="3"/>
        <v>777027.99</v>
      </c>
      <c r="D19" s="30">
        <f t="shared" si="3"/>
        <v>657224.63</v>
      </c>
      <c r="E19" s="30">
        <f t="shared" si="3"/>
        <v>277268.02</v>
      </c>
      <c r="F19" s="30">
        <f t="shared" si="3"/>
        <v>600564.03</v>
      </c>
      <c r="G19" s="30">
        <f t="shared" si="3"/>
        <v>862952.13</v>
      </c>
      <c r="H19" s="30">
        <f t="shared" si="3"/>
        <v>118847.77</v>
      </c>
      <c r="I19" s="30">
        <f t="shared" si="3"/>
        <v>795860.37</v>
      </c>
      <c r="J19" s="30">
        <f t="shared" si="3"/>
        <v>653801.19</v>
      </c>
      <c r="K19" s="30">
        <f t="shared" si="3"/>
        <v>922467.49</v>
      </c>
      <c r="L19" s="30">
        <f t="shared" si="3"/>
        <v>786597.83</v>
      </c>
      <c r="M19" s="30">
        <f t="shared" si="3"/>
        <v>450089.59</v>
      </c>
      <c r="N19" s="30">
        <f t="shared" si="3"/>
        <v>256246.1</v>
      </c>
      <c r="O19" s="30">
        <f>SUM(B19:N19)</f>
        <v>8197530.6899999995</v>
      </c>
    </row>
    <row r="20" spans="1:23" ht="18.75" customHeight="1">
      <c r="A20" s="26" t="s">
        <v>35</v>
      </c>
      <c r="B20" s="30">
        <f>IF(B16&lt;&gt;0,ROUND((B16-1)*B19,2),0)</f>
        <v>199665.4</v>
      </c>
      <c r="C20" s="30">
        <f aca="true" t="shared" si="4" ref="C20:N20">IF(C16&lt;&gt;0,ROUND((C16-1)*C19,2),0)</f>
        <v>158929.59</v>
      </c>
      <c r="D20" s="30">
        <f t="shared" si="4"/>
        <v>145050.65</v>
      </c>
      <c r="E20" s="30">
        <f t="shared" si="4"/>
        <v>-34000.45</v>
      </c>
      <c r="F20" s="30">
        <f t="shared" si="4"/>
        <v>239139.11</v>
      </c>
      <c r="G20" s="30">
        <f t="shared" si="4"/>
        <v>353871.68</v>
      </c>
      <c r="H20" s="30">
        <f t="shared" si="4"/>
        <v>79257.19</v>
      </c>
      <c r="I20" s="30">
        <f t="shared" si="4"/>
        <v>138173.55</v>
      </c>
      <c r="J20" s="30">
        <f t="shared" si="4"/>
        <v>176593.95</v>
      </c>
      <c r="K20" s="30">
        <f t="shared" si="4"/>
        <v>124025.85</v>
      </c>
      <c r="L20" s="30">
        <f t="shared" si="4"/>
        <v>165713.79</v>
      </c>
      <c r="M20" s="30">
        <f t="shared" si="4"/>
        <v>87804.56</v>
      </c>
      <c r="N20" s="30">
        <f t="shared" si="4"/>
        <v>28604.87</v>
      </c>
      <c r="O20" s="30">
        <f aca="true" t="shared" si="5" ref="O20:O27">SUM(B20:N20)</f>
        <v>1862829.7400000002</v>
      </c>
      <c r="W20" s="62"/>
    </row>
    <row r="21" spans="1:15" ht="18.75" customHeight="1">
      <c r="A21" s="26" t="s">
        <v>36</v>
      </c>
      <c r="B21" s="30">
        <v>50735.81</v>
      </c>
      <c r="C21" s="30">
        <v>34383.84</v>
      </c>
      <c r="D21" s="30">
        <v>19932.09</v>
      </c>
      <c r="E21" s="30">
        <v>9153.67</v>
      </c>
      <c r="F21" s="30">
        <v>25369.11</v>
      </c>
      <c r="G21" s="30">
        <v>40860.22</v>
      </c>
      <c r="H21" s="30">
        <v>3666.65</v>
      </c>
      <c r="I21" s="30">
        <v>28573.31</v>
      </c>
      <c r="J21" s="30">
        <v>28502.19</v>
      </c>
      <c r="K21" s="30">
        <v>42375.14</v>
      </c>
      <c r="L21" s="30">
        <v>40351.98</v>
      </c>
      <c r="M21" s="30">
        <v>19730.15</v>
      </c>
      <c r="N21" s="30">
        <v>11035.6</v>
      </c>
      <c r="O21" s="30">
        <f t="shared" si="5"/>
        <v>354669.75999999995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69</v>
      </c>
      <c r="B24" s="30">
        <v>979.31</v>
      </c>
      <c r="C24" s="30">
        <v>737.96</v>
      </c>
      <c r="D24" s="30">
        <v>617.29</v>
      </c>
      <c r="E24" s="30">
        <v>192.61</v>
      </c>
      <c r="F24" s="30">
        <v>649.78</v>
      </c>
      <c r="G24" s="30">
        <v>953.78</v>
      </c>
      <c r="H24" s="30">
        <v>153.16</v>
      </c>
      <c r="I24" s="30">
        <v>731</v>
      </c>
      <c r="J24" s="30">
        <v>647.46</v>
      </c>
      <c r="K24" s="30">
        <v>826.14</v>
      </c>
      <c r="L24" s="30">
        <v>754.2</v>
      </c>
      <c r="M24" s="30">
        <v>424.68</v>
      </c>
      <c r="N24" s="30">
        <v>222.8</v>
      </c>
      <c r="O24" s="30">
        <f t="shared" si="5"/>
        <v>7890.17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</v>
      </c>
      <c r="O25" s="30">
        <f t="shared" si="5"/>
        <v>6732.66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+B30+B32+B46+B47+B50-B51</f>
        <v>1002964.44</v>
      </c>
      <c r="C29" s="30">
        <f>+C30+C32+C46+C47+C50-C51</f>
        <v>701621.6699999999</v>
      </c>
      <c r="D29" s="30">
        <f t="shared" si="6"/>
        <v>-49284.91</v>
      </c>
      <c r="E29" s="30">
        <f t="shared" si="6"/>
        <v>-11587.05</v>
      </c>
      <c r="F29" s="30">
        <f t="shared" si="6"/>
        <v>-37290.77</v>
      </c>
      <c r="G29" s="30">
        <f t="shared" si="6"/>
        <v>-62230.81</v>
      </c>
      <c r="H29" s="30">
        <f t="shared" si="6"/>
        <v>149507.43</v>
      </c>
      <c r="I29" s="30">
        <f t="shared" si="6"/>
        <v>-77716.41</v>
      </c>
      <c r="J29" s="30">
        <f t="shared" si="6"/>
        <v>-55788.66</v>
      </c>
      <c r="K29" s="30">
        <f t="shared" si="6"/>
        <v>927678.52</v>
      </c>
      <c r="L29" s="30">
        <f t="shared" si="6"/>
        <v>853586.15</v>
      </c>
      <c r="M29" s="30">
        <f t="shared" si="6"/>
        <v>-30028.66</v>
      </c>
      <c r="N29" s="30">
        <f t="shared" si="6"/>
        <v>-21417.22</v>
      </c>
      <c r="O29" s="30">
        <f t="shared" si="6"/>
        <v>3290013.72</v>
      </c>
    </row>
    <row r="30" spans="1:15" ht="18.75" customHeight="1">
      <c r="A30" s="26" t="s">
        <v>40</v>
      </c>
      <c r="B30" s="31">
        <f>+B31</f>
        <v>-62590</v>
      </c>
      <c r="C30" s="31">
        <f>+C31</f>
        <v>-68274.8</v>
      </c>
      <c r="D30" s="31">
        <f aca="true" t="shared" si="7" ref="D30:O30">+D31</f>
        <v>-45852.4</v>
      </c>
      <c r="E30" s="31">
        <f t="shared" si="7"/>
        <v>-10516</v>
      </c>
      <c r="F30" s="31">
        <f t="shared" si="7"/>
        <v>-33677.6</v>
      </c>
      <c r="G30" s="31">
        <f t="shared" si="7"/>
        <v>-56927.2</v>
      </c>
      <c r="H30" s="31">
        <f t="shared" si="7"/>
        <v>-7933.2</v>
      </c>
      <c r="I30" s="31">
        <f t="shared" si="7"/>
        <v>-73651.6</v>
      </c>
      <c r="J30" s="31">
        <f t="shared" si="7"/>
        <v>-52188.4</v>
      </c>
      <c r="K30" s="31">
        <f t="shared" si="7"/>
        <v>-39727.6</v>
      </c>
      <c r="L30" s="31">
        <f t="shared" si="7"/>
        <v>-33220</v>
      </c>
      <c r="M30" s="31">
        <f t="shared" si="7"/>
        <v>-27667.2</v>
      </c>
      <c r="N30" s="31">
        <f t="shared" si="7"/>
        <v>-20178.4</v>
      </c>
      <c r="O30" s="31">
        <f t="shared" si="7"/>
        <v>-532404.4</v>
      </c>
    </row>
    <row r="31" spans="1:26" ht="18.75" customHeight="1">
      <c r="A31" s="27" t="s">
        <v>41</v>
      </c>
      <c r="B31" s="16">
        <f>ROUND((-B9)*$G$3,2)</f>
        <v>-62590</v>
      </c>
      <c r="C31" s="16">
        <f aca="true" t="shared" si="8" ref="C31:N31">ROUND((-C9)*$G$3,2)</f>
        <v>-68274.8</v>
      </c>
      <c r="D31" s="16">
        <f t="shared" si="8"/>
        <v>-45852.4</v>
      </c>
      <c r="E31" s="16">
        <f t="shared" si="8"/>
        <v>-10516</v>
      </c>
      <c r="F31" s="16">
        <f t="shared" si="8"/>
        <v>-33677.6</v>
      </c>
      <c r="G31" s="16">
        <f t="shared" si="8"/>
        <v>-56927.2</v>
      </c>
      <c r="H31" s="16">
        <f t="shared" si="8"/>
        <v>-7933.2</v>
      </c>
      <c r="I31" s="16">
        <f t="shared" si="8"/>
        <v>-73651.6</v>
      </c>
      <c r="J31" s="16">
        <f t="shared" si="8"/>
        <v>-52188.4</v>
      </c>
      <c r="K31" s="16">
        <f t="shared" si="8"/>
        <v>-39727.6</v>
      </c>
      <c r="L31" s="16">
        <f t="shared" si="8"/>
        <v>-33220</v>
      </c>
      <c r="M31" s="16">
        <f t="shared" si="8"/>
        <v>-27667.2</v>
      </c>
      <c r="N31" s="16">
        <f t="shared" si="8"/>
        <v>-20178.4</v>
      </c>
      <c r="O31" s="32">
        <f aca="true" t="shared" si="9" ref="O31:O51">SUM(B31:N31)</f>
        <v>-532404.4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SUM(B33:B44)</f>
        <v>1065554.44</v>
      </c>
      <c r="C32" s="31">
        <f aca="true" t="shared" si="10" ref="C32:N32">SUM(C33:C44)</f>
        <v>769896.47</v>
      </c>
      <c r="D32" s="31">
        <f t="shared" si="10"/>
        <v>-3432.51</v>
      </c>
      <c r="E32" s="31">
        <f t="shared" si="10"/>
        <v>-1071.05</v>
      </c>
      <c r="F32" s="31">
        <f t="shared" si="10"/>
        <v>-3613.17</v>
      </c>
      <c r="G32" s="31">
        <f t="shared" si="10"/>
        <v>-5303.61</v>
      </c>
      <c r="H32" s="31">
        <f t="shared" si="10"/>
        <v>158448.32</v>
      </c>
      <c r="I32" s="31">
        <f t="shared" si="10"/>
        <v>-4064.81</v>
      </c>
      <c r="J32" s="31">
        <f t="shared" si="10"/>
        <v>-3600.26</v>
      </c>
      <c r="K32" s="31">
        <f t="shared" si="10"/>
        <v>967406.12</v>
      </c>
      <c r="L32" s="31">
        <f t="shared" si="10"/>
        <v>886806.15</v>
      </c>
      <c r="M32" s="31">
        <f t="shared" si="10"/>
        <v>-2361.46</v>
      </c>
      <c r="N32" s="31">
        <f t="shared" si="10"/>
        <v>-1238.82</v>
      </c>
      <c r="O32" s="31">
        <f>SUM(O33:O44)</f>
        <v>3823425.81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2124000</v>
      </c>
      <c r="C38" s="33">
        <v>1543500</v>
      </c>
      <c r="D38" s="33">
        <v>621000</v>
      </c>
      <c r="E38" s="33">
        <v>0</v>
      </c>
      <c r="F38" s="33">
        <v>0</v>
      </c>
      <c r="G38" s="33">
        <v>0</v>
      </c>
      <c r="H38" s="33">
        <v>312300</v>
      </c>
      <c r="I38" s="33">
        <v>0</v>
      </c>
      <c r="J38" s="33">
        <v>0</v>
      </c>
      <c r="K38" s="33">
        <v>1872000</v>
      </c>
      <c r="L38" s="33">
        <v>1714500</v>
      </c>
      <c r="M38" s="33">
        <v>0</v>
      </c>
      <c r="N38" s="33">
        <v>0</v>
      </c>
      <c r="O38" s="33">
        <f t="shared" si="9"/>
        <v>8187300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-4320000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-5445.56</v>
      </c>
      <c r="C41" s="33">
        <v>-4103.53</v>
      </c>
      <c r="D41" s="33">
        <v>-3432.51</v>
      </c>
      <c r="E41" s="33">
        <v>-1071.05</v>
      </c>
      <c r="F41" s="33">
        <v>-3613.17</v>
      </c>
      <c r="G41" s="33">
        <v>-5303.61</v>
      </c>
      <c r="H41" s="33">
        <v>-851.68</v>
      </c>
      <c r="I41" s="33">
        <v>-4064.81</v>
      </c>
      <c r="J41" s="33">
        <v>-3600.26</v>
      </c>
      <c r="K41" s="33">
        <v>-4593.88</v>
      </c>
      <c r="L41" s="33">
        <v>-4193.85</v>
      </c>
      <c r="M41" s="33">
        <v>-2361.46</v>
      </c>
      <c r="N41" s="33">
        <v>-1238.82</v>
      </c>
      <c r="O41" s="33">
        <f t="shared" si="9"/>
        <v>-43874.189999999995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-1007.69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-1007.69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49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50</v>
      </c>
      <c r="B49" s="36">
        <f aca="true" t="shared" si="11" ref="B49:N49">+B18+B29</f>
        <v>2349199.5</v>
      </c>
      <c r="C49" s="36">
        <f t="shared" si="11"/>
        <v>1697361.4799999997</v>
      </c>
      <c r="D49" s="36">
        <f t="shared" si="11"/>
        <v>795194.52</v>
      </c>
      <c r="E49" s="36">
        <f t="shared" si="11"/>
        <v>250391.93</v>
      </c>
      <c r="F49" s="36">
        <f t="shared" si="11"/>
        <v>844823.4500000001</v>
      </c>
      <c r="G49" s="36">
        <f t="shared" si="11"/>
        <v>1235365.79</v>
      </c>
      <c r="H49" s="36">
        <f t="shared" si="11"/>
        <v>358328.24</v>
      </c>
      <c r="I49" s="36">
        <f t="shared" si="11"/>
        <v>923837.4400000001</v>
      </c>
      <c r="J49" s="36">
        <f t="shared" si="11"/>
        <v>822051.3499999999</v>
      </c>
      <c r="K49" s="36">
        <f t="shared" si="11"/>
        <v>2055344.74</v>
      </c>
      <c r="L49" s="36">
        <f t="shared" si="11"/>
        <v>1884755.3599999999</v>
      </c>
      <c r="M49" s="36">
        <f t="shared" si="11"/>
        <v>555196.92</v>
      </c>
      <c r="N49" s="36">
        <f t="shared" si="11"/>
        <v>283845.9</v>
      </c>
      <c r="O49" s="36">
        <f>SUM(B49:N49)</f>
        <v>14055696.62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51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52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53</v>
      </c>
      <c r="B55" s="51">
        <f aca="true" t="shared" si="12" ref="B55:O55">SUM(B56:B66)</f>
        <v>2349199.5100000002</v>
      </c>
      <c r="C55" s="51">
        <f t="shared" si="12"/>
        <v>1697361.47</v>
      </c>
      <c r="D55" s="51">
        <f t="shared" si="12"/>
        <v>795194.53</v>
      </c>
      <c r="E55" s="51">
        <f t="shared" si="12"/>
        <v>250391.93</v>
      </c>
      <c r="F55" s="51">
        <f t="shared" si="12"/>
        <v>844823.44</v>
      </c>
      <c r="G55" s="51">
        <f t="shared" si="12"/>
        <v>1235365.78</v>
      </c>
      <c r="H55" s="51">
        <f t="shared" si="12"/>
        <v>358328.23</v>
      </c>
      <c r="I55" s="51">
        <f t="shared" si="12"/>
        <v>923837.45</v>
      </c>
      <c r="J55" s="51">
        <f t="shared" si="12"/>
        <v>822051.36</v>
      </c>
      <c r="K55" s="51">
        <f t="shared" si="12"/>
        <v>2055344.74</v>
      </c>
      <c r="L55" s="51">
        <f t="shared" si="12"/>
        <v>1884755.36</v>
      </c>
      <c r="M55" s="51">
        <f t="shared" si="12"/>
        <v>555196.92</v>
      </c>
      <c r="N55" s="51">
        <f t="shared" si="12"/>
        <v>283845.9</v>
      </c>
      <c r="O55" s="36">
        <f t="shared" si="12"/>
        <v>14055696.62</v>
      </c>
      <c r="Q55"/>
    </row>
    <row r="56" spans="1:18" ht="18.75" customHeight="1">
      <c r="A56" s="26" t="s">
        <v>54</v>
      </c>
      <c r="B56" s="51">
        <v>1908610.62</v>
      </c>
      <c r="C56" s="51">
        <v>1201931.91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3110542.5300000003</v>
      </c>
      <c r="P56"/>
      <c r="Q56"/>
      <c r="R56" s="43"/>
    </row>
    <row r="57" spans="1:16" ht="18.75" customHeight="1">
      <c r="A57" s="26" t="s">
        <v>55</v>
      </c>
      <c r="B57" s="51">
        <v>440588.89</v>
      </c>
      <c r="C57" s="51">
        <v>495429.56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936018.45</v>
      </c>
      <c r="P57"/>
    </row>
    <row r="58" spans="1:17" ht="18.75" customHeight="1">
      <c r="A58" s="26" t="s">
        <v>56</v>
      </c>
      <c r="B58" s="52">
        <v>0</v>
      </c>
      <c r="C58" s="52">
        <v>0</v>
      </c>
      <c r="D58" s="31">
        <v>795194.53</v>
      </c>
      <c r="E58" s="52">
        <v>0</v>
      </c>
      <c r="F58" s="52">
        <v>0</v>
      </c>
      <c r="G58" s="52">
        <v>0</v>
      </c>
      <c r="H58" s="51">
        <v>358328.23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1153522.76</v>
      </c>
      <c r="Q58"/>
    </row>
    <row r="59" spans="1:18" ht="18.75" customHeight="1">
      <c r="A59" s="26" t="s">
        <v>57</v>
      </c>
      <c r="B59" s="52">
        <v>0</v>
      </c>
      <c r="C59" s="52">
        <v>0</v>
      </c>
      <c r="D59" s="52">
        <v>0</v>
      </c>
      <c r="E59" s="31">
        <v>250391.93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250391.93</v>
      </c>
      <c r="R59"/>
    </row>
    <row r="60" spans="1:19" ht="18.75" customHeight="1">
      <c r="A60" s="26" t="s">
        <v>58</v>
      </c>
      <c r="B60" s="52">
        <v>0</v>
      </c>
      <c r="C60" s="52">
        <v>0</v>
      </c>
      <c r="D60" s="52">
        <v>0</v>
      </c>
      <c r="E60" s="52">
        <v>0</v>
      </c>
      <c r="F60" s="31">
        <v>844823.44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844823.44</v>
      </c>
      <c r="S60"/>
    </row>
    <row r="61" spans="1:20" ht="18.75" customHeight="1">
      <c r="A61" s="26" t="s">
        <v>59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1235365.78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1235365.78</v>
      </c>
      <c r="T61"/>
    </row>
    <row r="62" spans="1:21" ht="18.75" customHeight="1">
      <c r="A62" s="26" t="s">
        <v>60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923837.45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923837.45</v>
      </c>
      <c r="U62"/>
    </row>
    <row r="63" spans="1:22" ht="18.75" customHeight="1">
      <c r="A63" s="26" t="s">
        <v>61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822051.36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822051.36</v>
      </c>
      <c r="V63"/>
    </row>
    <row r="64" spans="1:23" ht="18.75" customHeight="1">
      <c r="A64" s="26" t="s">
        <v>62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2055344.74</v>
      </c>
      <c r="L64" s="31">
        <v>1884755.36</v>
      </c>
      <c r="M64" s="52">
        <v>0</v>
      </c>
      <c r="N64" s="52">
        <v>0</v>
      </c>
      <c r="O64" s="36">
        <f t="shared" si="13"/>
        <v>3940100.1</v>
      </c>
      <c r="P64"/>
      <c r="W64"/>
    </row>
    <row r="65" spans="1:25" ht="18.75" customHeight="1">
      <c r="A65" s="26" t="s">
        <v>63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555196.92</v>
      </c>
      <c r="N65" s="52">
        <v>0</v>
      </c>
      <c r="O65" s="36">
        <f t="shared" si="13"/>
        <v>555196.92</v>
      </c>
      <c r="R65"/>
      <c r="Y65"/>
    </row>
    <row r="66" spans="1:26" ht="18.75" customHeight="1">
      <c r="A66" s="38" t="s">
        <v>64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283845.9</v>
      </c>
      <c r="O66" s="55">
        <f t="shared" si="13"/>
        <v>283845.9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2022-05-11T13:45:38Z</dcterms:modified>
  <cp:category/>
  <cp:version/>
  <cp:contentType/>
  <cp:contentStatus/>
</cp:coreProperties>
</file>