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<sst xmlns="http://schemas.openxmlformats.org/spreadsheetml/2006/main" count="84" uniqueCount="81">
  <si>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</si>
  <si>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</si>
  <si>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</si>
  <si>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</si>
  <si>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</si>
  <si>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</si>
  <si>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</si>
  <si>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</si>
  <si>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</si>
  <si>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</si>
  <si>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</si>
  <si>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</si>
  <si>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</si>
  <si>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</si>
  <si>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</si>
  <si>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</si>
  <si>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</si>
  <si>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</si>
  <si>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</si>
  <si>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</si>
  <si>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</si>
  <si>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</si>
  <si>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</si>
  <si>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</si>
  <si>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</si>
  <si>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</si>
  <si>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</si>
  <si>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</si>
  <si>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</si>
  <si>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</si>
  <si>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</si>
  <si>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</si>
  <si>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</si>
  <si>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</si>
  <si>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</si>
  <si>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</si>
  <si>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</si>
  <si>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</si>
  <si>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</si>
  <si>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</si>
  <si>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</si>
  <si>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</si>
  <si>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</si>
  <si>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</si>
  <si>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</si>
  <si>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</si>
  <si>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</si>
  <si>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</si>
  <si>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</si>
  <si>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</si>
  <si>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</si>
  <si>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</si>
  <si>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</si>
  <si>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</si>
  <si>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</si>
  <si>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</si>
  <si>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</si>
  <si>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</si>
  <si>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</si>
  <si>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</si>
  <si>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</si>
  <si>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</si>
  <si>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</si>
  <si>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</si>
  <si>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</si>
  <si>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</si>
  <si>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05/05/22 - VENCIMENTO 12/05/22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</si>
  <si>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</si>
  <si>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</si>
  <si>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</si>
  <si>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</si>
  <si>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</si>
  <si>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</si>
  <si>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</si>
  <si>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</si>
  <si>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</si>
  <si>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</si>
  <si>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</si>
  <si>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5.3. Revisão de Remuneração pelo Transporte Coletivo (1)</t>
  </si>
  <si>
    <t>2.1 Tarifa de Remuneração por Passageiro Transportado - Combustível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</si>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</sst>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397942</v>
      </c>
      <c r="C7" s="9">
        <f t="shared" si="0"/>
        <v>288141</v>
      </c>
      <c r="D7" s="9">
        <f t="shared" si="0"/>
        <v>281368</v>
      </c>
      <c r="E7" s="9">
        <f t="shared" si="0"/>
        <v>69738</v>
      </c>
      <c r="F7" s="9">
        <f t="shared" si="0"/>
        <v>230640</v>
      </c>
      <c r="G7" s="9">
        <f t="shared" si="0"/>
        <v>383579</v>
      </c>
      <c r="H7" s="9">
        <f t="shared" si="0"/>
        <v>43950</v>
      </c>
      <c r="I7" s="9">
        <f t="shared" si="0"/>
        <v>297962</v>
      </c>
      <c r="J7" s="9">
        <f t="shared" si="0"/>
        <v>244870</v>
      </c>
      <c r="K7" s="9">
        <f t="shared" si="0"/>
        <v>357815</v>
      </c>
      <c r="L7" s="9">
        <f t="shared" si="0"/>
        <v>269570</v>
      </c>
      <c r="M7" s="9">
        <f t="shared" si="0"/>
        <v>136696</v>
      </c>
      <c r="N7" s="9">
        <f t="shared" si="0"/>
        <v>85841</v>
      </c>
      <c r="O7" s="9">
        <f t="shared" si="0"/>
        <v>3088112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14067</v>
      </c>
      <c r="C8" s="11">
        <f t="shared" si="1"/>
        <v>15374</v>
      </c>
      <c r="D8" s="11">
        <f t="shared" si="1"/>
        <v>10788</v>
      </c>
      <c r="E8" s="11">
        <f t="shared" si="1"/>
        <v>2284</v>
      </c>
      <c r="F8" s="11">
        <f t="shared" si="1"/>
        <v>7998</v>
      </c>
      <c r="G8" s="11">
        <f t="shared" si="1"/>
        <v>12935</v>
      </c>
      <c r="H8" s="11">
        <f t="shared" si="1"/>
        <v>2050</v>
      </c>
      <c r="I8" s="11">
        <f t="shared" si="1"/>
        <v>16804</v>
      </c>
      <c r="J8" s="11">
        <f t="shared" si="1"/>
        <v>11699</v>
      </c>
      <c r="K8" s="11">
        <f t="shared" si="1"/>
        <v>8640</v>
      </c>
      <c r="L8" s="11">
        <f t="shared" si="1"/>
        <v>7328</v>
      </c>
      <c r="M8" s="11">
        <f t="shared" si="1"/>
        <v>6112</v>
      </c>
      <c r="N8" s="11">
        <f t="shared" si="1"/>
        <v>4590</v>
      </c>
      <c r="O8" s="11">
        <f t="shared" si="1"/>
        <v>120669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14067</v>
      </c>
      <c r="C9" s="11">
        <v>15374</v>
      </c>
      <c r="D9" s="11">
        <v>10788</v>
      </c>
      <c r="E9" s="11">
        <v>2284</v>
      </c>
      <c r="F9" s="11">
        <v>7998</v>
      </c>
      <c r="G9" s="11">
        <v>12935</v>
      </c>
      <c r="H9" s="11">
        <v>2050</v>
      </c>
      <c r="I9" s="11">
        <v>16799</v>
      </c>
      <c r="J9" s="11">
        <v>11699</v>
      </c>
      <c r="K9" s="11">
        <v>8628</v>
      </c>
      <c r="L9" s="11">
        <v>7325</v>
      </c>
      <c r="M9" s="11">
        <v>6104</v>
      </c>
      <c r="N9" s="11">
        <v>4572</v>
      </c>
      <c r="O9" s="11">
        <f>SUM(B9:N9)</f>
        <v>120623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12</v>
      </c>
      <c r="L10" s="13">
        <v>3</v>
      </c>
      <c r="M10" s="13">
        <v>8</v>
      </c>
      <c r="N10" s="13">
        <v>18</v>
      </c>
      <c r="O10" s="11">
        <f>SUM(B10:N10)</f>
        <v>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383875</v>
      </c>
      <c r="C11" s="13">
        <v>272767</v>
      </c>
      <c r="D11" s="13">
        <v>270580</v>
      </c>
      <c r="E11" s="13">
        <v>67454</v>
      </c>
      <c r="F11" s="13">
        <v>222642</v>
      </c>
      <c r="G11" s="13">
        <v>370644</v>
      </c>
      <c r="H11" s="13">
        <v>41900</v>
      </c>
      <c r="I11" s="13">
        <v>281158</v>
      </c>
      <c r="J11" s="13">
        <v>233171</v>
      </c>
      <c r="K11" s="13">
        <v>349175</v>
      </c>
      <c r="L11" s="13">
        <v>262242</v>
      </c>
      <c r="M11" s="13">
        <v>130584</v>
      </c>
      <c r="N11" s="13">
        <v>81251</v>
      </c>
      <c r="O11" s="11">
        <f>SUM(B11:N11)</f>
        <v>2967443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79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1.192768719872653</v>
      </c>
      <c r="C16" s="19">
        <v>1.201677081636706</v>
      </c>
      <c r="D16" s="19">
        <v>1.214941474525519</v>
      </c>
      <c r="E16" s="19">
        <v>0.89057453345433</v>
      </c>
      <c r="F16" s="19">
        <v>1.343720004357552</v>
      </c>
      <c r="G16" s="19">
        <v>1.408212812734281</v>
      </c>
      <c r="H16" s="19">
        <v>1.614505470739663</v>
      </c>
      <c r="I16" s="19">
        <v>1.180293635273823</v>
      </c>
      <c r="J16" s="19">
        <v>1.275227699904365</v>
      </c>
      <c r="K16" s="19">
        <v>1.14876899605429</v>
      </c>
      <c r="L16" s="19">
        <v>1.215740109115705</v>
      </c>
      <c r="M16" s="19">
        <v>1.192650606198167</v>
      </c>
      <c r="N16" s="19">
        <v>1.096526416299118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O18">SUM(B19:B27)</f>
        <v>1346905.0000000002</v>
      </c>
      <c r="C18" s="24">
        <f t="shared" si="2"/>
        <v>993151.84</v>
      </c>
      <c r="D18" s="24">
        <f t="shared" si="2"/>
        <v>851318.0400000002</v>
      </c>
      <c r="E18" s="24">
        <f t="shared" si="2"/>
        <v>269720</v>
      </c>
      <c r="F18" s="24">
        <f t="shared" si="2"/>
        <v>892355.1400000001</v>
      </c>
      <c r="G18" s="24">
        <f t="shared" si="2"/>
        <v>1299322.29</v>
      </c>
      <c r="H18" s="24">
        <f t="shared" si="2"/>
        <v>225719.46000000002</v>
      </c>
      <c r="I18" s="24">
        <f t="shared" si="2"/>
        <v>1009911.7300000001</v>
      </c>
      <c r="J18" s="24">
        <f t="shared" si="2"/>
        <v>888876.5200000001</v>
      </c>
      <c r="K18" s="24">
        <f t="shared" si="2"/>
        <v>1127426.6900000002</v>
      </c>
      <c r="L18" s="24">
        <f t="shared" si="2"/>
        <v>1028732.6900000001</v>
      </c>
      <c r="M18" s="24">
        <f t="shared" si="2"/>
        <v>592744.1699999999</v>
      </c>
      <c r="N18" s="24">
        <f t="shared" si="2"/>
        <v>304667.29000000004</v>
      </c>
      <c r="O18" s="24">
        <f t="shared" si="2"/>
        <v>10830850.860000003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1038748</v>
      </c>
      <c r="C19" s="30">
        <f t="shared" si="3"/>
        <v>777001.02</v>
      </c>
      <c r="D19" s="30">
        <f t="shared" si="3"/>
        <v>665407.18</v>
      </c>
      <c r="E19" s="30">
        <f t="shared" si="3"/>
        <v>281748.49</v>
      </c>
      <c r="F19" s="30">
        <f t="shared" si="3"/>
        <v>632230.37</v>
      </c>
      <c r="G19" s="30">
        <f t="shared" si="3"/>
        <v>865124.08</v>
      </c>
      <c r="H19" s="30">
        <f t="shared" si="3"/>
        <v>133089.39</v>
      </c>
      <c r="I19" s="30">
        <f t="shared" si="3"/>
        <v>797823.05</v>
      </c>
      <c r="J19" s="30">
        <f t="shared" si="3"/>
        <v>659459.4</v>
      </c>
      <c r="K19" s="30">
        <f t="shared" si="3"/>
        <v>910889.65</v>
      </c>
      <c r="L19" s="30">
        <f t="shared" si="3"/>
        <v>781348.65</v>
      </c>
      <c r="M19" s="30">
        <f t="shared" si="3"/>
        <v>457207.11</v>
      </c>
      <c r="N19" s="30">
        <f t="shared" si="3"/>
        <v>259342.83</v>
      </c>
      <c r="O19" s="30">
        <f>SUM(B19:N19)</f>
        <v>8259419.220000002</v>
      </c>
    </row>
    <row r="20" spans="1:23" ht="18.75" customHeight="1">
      <c r="A20" s="26" t="s">
        <v>35</v>
      </c>
      <c r="B20" s="30">
        <f>IF(B16&lt;&gt;0,ROUND((B16-1)*B19,2),0)</f>
        <v>200238.12</v>
      </c>
      <c r="C20" s="30">
        <f aca="true" t="shared" si="4" ref="C20:N20">IF(C16&lt;&gt;0,ROUND((C16-1)*C19,2),0)</f>
        <v>156703.3</v>
      </c>
      <c r="D20" s="30">
        <f t="shared" si="4"/>
        <v>143023.6</v>
      </c>
      <c r="E20" s="30">
        <f t="shared" si="4"/>
        <v>-30830.46</v>
      </c>
      <c r="F20" s="30">
        <f t="shared" si="4"/>
        <v>217310.23</v>
      </c>
      <c r="G20" s="30">
        <f t="shared" si="4"/>
        <v>353154.73</v>
      </c>
      <c r="H20" s="30">
        <f t="shared" si="4"/>
        <v>81784.16</v>
      </c>
      <c r="I20" s="30">
        <f t="shared" si="4"/>
        <v>143842.42</v>
      </c>
      <c r="J20" s="30">
        <f t="shared" si="4"/>
        <v>181501.49</v>
      </c>
      <c r="K20" s="30">
        <f t="shared" si="4"/>
        <v>135512.14</v>
      </c>
      <c r="L20" s="30">
        <f t="shared" si="4"/>
        <v>168568.24</v>
      </c>
      <c r="M20" s="30">
        <f t="shared" si="4"/>
        <v>88081.23</v>
      </c>
      <c r="N20" s="30">
        <f t="shared" si="4"/>
        <v>25033.43</v>
      </c>
      <c r="O20" s="30">
        <f aca="true" t="shared" si="5" ref="O19:O27">SUM(B20:N20)</f>
        <v>1863922.63</v>
      </c>
      <c r="W20" s="62"/>
    </row>
    <row r="21" spans="1:15" ht="18.75" customHeight="1">
      <c r="A21" s="26" t="s">
        <v>36</v>
      </c>
      <c r="B21" s="30">
        <v>50673.23</v>
      </c>
      <c r="C21" s="30">
        <v>34053.77</v>
      </c>
      <c r="D21" s="30">
        <v>20610.56</v>
      </c>
      <c r="E21" s="30">
        <v>9239.59</v>
      </c>
      <c r="F21" s="30">
        <v>25767.92</v>
      </c>
      <c r="G21" s="30">
        <v>41133.23</v>
      </c>
      <c r="H21" s="30">
        <v>3785.11</v>
      </c>
      <c r="I21" s="30">
        <v>29297.32</v>
      </c>
      <c r="J21" s="30">
        <v>28965.99</v>
      </c>
      <c r="K21" s="30">
        <v>42231.8</v>
      </c>
      <c r="L21" s="30">
        <v>40317.15</v>
      </c>
      <c r="M21" s="30">
        <v>19852.23</v>
      </c>
      <c r="N21" s="30">
        <v>10909.82</v>
      </c>
      <c r="O21" s="30">
        <f t="shared" si="5"/>
        <v>356837.72000000003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68</v>
      </c>
      <c r="B24" s="30">
        <v>974.66</v>
      </c>
      <c r="C24" s="30">
        <v>733.32</v>
      </c>
      <c r="D24" s="30">
        <v>621.93</v>
      </c>
      <c r="E24" s="30">
        <v>197.25</v>
      </c>
      <c r="F24" s="30">
        <v>654.42</v>
      </c>
      <c r="G24" s="30">
        <v>951.46</v>
      </c>
      <c r="H24" s="30">
        <v>164.76</v>
      </c>
      <c r="I24" s="30">
        <v>733.32</v>
      </c>
      <c r="J24" s="30">
        <v>654.42</v>
      </c>
      <c r="K24" s="30">
        <v>821.5</v>
      </c>
      <c r="L24" s="30">
        <v>747.24</v>
      </c>
      <c r="M24" s="30">
        <v>427</v>
      </c>
      <c r="N24" s="30">
        <v>227.45</v>
      </c>
      <c r="O24" s="30">
        <f t="shared" si="5"/>
        <v>7908.73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+B30+B32+B46+B47+B50-B51</f>
        <v>-67314.55</v>
      </c>
      <c r="C29" s="30">
        <f>+C30+C32+C46+C47+C50-C51</f>
        <v>-71723.32</v>
      </c>
      <c r="D29" s="30">
        <f t="shared" si="6"/>
        <v>-50925.52</v>
      </c>
      <c r="E29" s="30">
        <f t="shared" si="6"/>
        <v>-11146.45</v>
      </c>
      <c r="F29" s="30">
        <f t="shared" si="6"/>
        <v>-38830.18</v>
      </c>
      <c r="G29" s="30">
        <f t="shared" si="6"/>
        <v>-62204.71</v>
      </c>
      <c r="H29" s="30">
        <f t="shared" si="6"/>
        <v>-11028.380000000001</v>
      </c>
      <c r="I29" s="30">
        <f t="shared" si="6"/>
        <v>-77993.32</v>
      </c>
      <c r="J29" s="30">
        <f t="shared" si="6"/>
        <v>-55114.58</v>
      </c>
      <c r="K29" s="30">
        <f t="shared" si="6"/>
        <v>-42531.28</v>
      </c>
      <c r="L29" s="30">
        <f t="shared" si="6"/>
        <v>-36385.14</v>
      </c>
      <c r="M29" s="30">
        <f t="shared" si="6"/>
        <v>-29231.969999999998</v>
      </c>
      <c r="N29" s="30">
        <f t="shared" si="6"/>
        <v>-21381.39</v>
      </c>
      <c r="O29" s="30">
        <f t="shared" si="6"/>
        <v>-575810.79</v>
      </c>
    </row>
    <row r="30" spans="1:15" ht="18.75" customHeight="1">
      <c r="A30" s="26" t="s">
        <v>40</v>
      </c>
      <c r="B30" s="31">
        <f>+B31</f>
        <v>-61894.8</v>
      </c>
      <c r="C30" s="31">
        <f>+C31</f>
        <v>-67645.6</v>
      </c>
      <c r="D30" s="31">
        <f aca="true" t="shared" si="7" ref="D30:O30">+D31</f>
        <v>-47467.2</v>
      </c>
      <c r="E30" s="31">
        <f t="shared" si="7"/>
        <v>-10049.6</v>
      </c>
      <c r="F30" s="31">
        <f t="shared" si="7"/>
        <v>-35191.2</v>
      </c>
      <c r="G30" s="31">
        <f t="shared" si="7"/>
        <v>-56914</v>
      </c>
      <c r="H30" s="31">
        <f t="shared" si="7"/>
        <v>-9020</v>
      </c>
      <c r="I30" s="31">
        <f t="shared" si="7"/>
        <v>-73915.6</v>
      </c>
      <c r="J30" s="31">
        <f t="shared" si="7"/>
        <v>-51475.6</v>
      </c>
      <c r="K30" s="31">
        <f t="shared" si="7"/>
        <v>-37963.2</v>
      </c>
      <c r="L30" s="31">
        <f t="shared" si="7"/>
        <v>-32230</v>
      </c>
      <c r="M30" s="31">
        <f t="shared" si="7"/>
        <v>-26857.6</v>
      </c>
      <c r="N30" s="31">
        <f t="shared" si="7"/>
        <v>-20116.8</v>
      </c>
      <c r="O30" s="31">
        <f t="shared" si="7"/>
        <v>-530741.2</v>
      </c>
    </row>
    <row r="31" spans="1:26" ht="18.75" customHeight="1">
      <c r="A31" s="27" t="s">
        <v>41</v>
      </c>
      <c r="B31" s="16">
        <f>ROUND((-B9)*$G$3,2)</f>
        <v>-61894.8</v>
      </c>
      <c r="C31" s="16">
        <f aca="true" t="shared" si="8" ref="C31:N31">ROUND((-C9)*$G$3,2)</f>
        <v>-67645.6</v>
      </c>
      <c r="D31" s="16">
        <f t="shared" si="8"/>
        <v>-47467.2</v>
      </c>
      <c r="E31" s="16">
        <f t="shared" si="8"/>
        <v>-10049.6</v>
      </c>
      <c r="F31" s="16">
        <f t="shared" si="8"/>
        <v>-35191.2</v>
      </c>
      <c r="G31" s="16">
        <f t="shared" si="8"/>
        <v>-56914</v>
      </c>
      <c r="H31" s="16">
        <f t="shared" si="8"/>
        <v>-9020</v>
      </c>
      <c r="I31" s="16">
        <f t="shared" si="8"/>
        <v>-73915.6</v>
      </c>
      <c r="J31" s="16">
        <f t="shared" si="8"/>
        <v>-51475.6</v>
      </c>
      <c r="K31" s="16">
        <f t="shared" si="8"/>
        <v>-37963.2</v>
      </c>
      <c r="L31" s="16">
        <f t="shared" si="8"/>
        <v>-32230</v>
      </c>
      <c r="M31" s="16">
        <f t="shared" si="8"/>
        <v>-26857.6</v>
      </c>
      <c r="N31" s="16">
        <f t="shared" si="8"/>
        <v>-20116.8</v>
      </c>
      <c r="O31" s="32">
        <f aca="true" t="shared" si="9" ref="O31:O51">SUM(B31:N31)</f>
        <v>-530741.2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SUM(B33:B44)</f>
        <v>-5419.75</v>
      </c>
      <c r="C32" s="31">
        <f aca="true" t="shared" si="10" ref="C32:O32">SUM(C33:C44)</f>
        <v>-4077.72</v>
      </c>
      <c r="D32" s="31">
        <f t="shared" si="10"/>
        <v>-3458.32</v>
      </c>
      <c r="E32" s="31">
        <f t="shared" si="10"/>
        <v>-1096.85</v>
      </c>
      <c r="F32" s="31">
        <f t="shared" si="10"/>
        <v>-3638.98</v>
      </c>
      <c r="G32" s="31">
        <f t="shared" si="10"/>
        <v>-5290.71</v>
      </c>
      <c r="H32" s="31">
        <f t="shared" si="10"/>
        <v>-916.2</v>
      </c>
      <c r="I32" s="31">
        <f t="shared" si="10"/>
        <v>-4077.72</v>
      </c>
      <c r="J32" s="31">
        <f t="shared" si="10"/>
        <v>-3638.98</v>
      </c>
      <c r="K32" s="31">
        <f t="shared" si="10"/>
        <v>-4568.08</v>
      </c>
      <c r="L32" s="31">
        <f t="shared" si="10"/>
        <v>-4155.14</v>
      </c>
      <c r="M32" s="31">
        <f t="shared" si="10"/>
        <v>-2374.37</v>
      </c>
      <c r="N32" s="31">
        <f t="shared" si="10"/>
        <v>-1264.59</v>
      </c>
      <c r="O32" s="31">
        <f t="shared" si="10"/>
        <v>-43977.409999999996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4320000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-4320000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-5419.75</v>
      </c>
      <c r="C41" s="33">
        <v>-4077.72</v>
      </c>
      <c r="D41" s="33">
        <v>-3458.32</v>
      </c>
      <c r="E41" s="33">
        <v>-1096.85</v>
      </c>
      <c r="F41" s="33">
        <v>-3638.98</v>
      </c>
      <c r="G41" s="33">
        <v>-5290.71</v>
      </c>
      <c r="H41" s="33">
        <v>-916.2</v>
      </c>
      <c r="I41" s="33">
        <v>-4077.72</v>
      </c>
      <c r="J41" s="33">
        <v>-3638.98</v>
      </c>
      <c r="K41" s="33">
        <v>-4568.08</v>
      </c>
      <c r="L41" s="33">
        <v>-4155.14</v>
      </c>
      <c r="M41" s="33">
        <v>-2374.37</v>
      </c>
      <c r="N41" s="33">
        <v>-1264.59</v>
      </c>
      <c r="O41" s="33">
        <f t="shared" si="9"/>
        <v>-43977.409999999996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-1092.18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-1092.18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50</v>
      </c>
      <c r="B49" s="36">
        <f aca="true" t="shared" si="11" ref="B49:N49">+B18+B29</f>
        <v>1279590.4500000002</v>
      </c>
      <c r="C49" s="36">
        <f t="shared" si="11"/>
        <v>921428.52</v>
      </c>
      <c r="D49" s="36">
        <f t="shared" si="11"/>
        <v>800392.5200000001</v>
      </c>
      <c r="E49" s="36">
        <f t="shared" si="11"/>
        <v>258573.55</v>
      </c>
      <c r="F49" s="36">
        <f t="shared" si="11"/>
        <v>853524.9600000001</v>
      </c>
      <c r="G49" s="36">
        <f t="shared" si="11"/>
        <v>1237117.58</v>
      </c>
      <c r="H49" s="36">
        <f t="shared" si="11"/>
        <v>214691.08000000002</v>
      </c>
      <c r="I49" s="36">
        <f t="shared" si="11"/>
        <v>931918.4100000001</v>
      </c>
      <c r="J49" s="36">
        <f t="shared" si="11"/>
        <v>833761.9400000002</v>
      </c>
      <c r="K49" s="36">
        <f t="shared" si="11"/>
        <v>1084895.4100000001</v>
      </c>
      <c r="L49" s="36">
        <f t="shared" si="11"/>
        <v>992347.55</v>
      </c>
      <c r="M49" s="36">
        <f t="shared" si="11"/>
        <v>563512.2</v>
      </c>
      <c r="N49" s="36">
        <f t="shared" si="11"/>
        <v>283285.9</v>
      </c>
      <c r="O49" s="36">
        <f>SUM(B49:N49)</f>
        <v>10255040.070000002</v>
      </c>
      <c r="P49"/>
      <c r="Q49"/>
      <c r="R49" s="43"/>
      <c r="S49"/>
      <c r="T49"/>
      <c r="U49"/>
      <c r="V49"/>
      <c r="W49"/>
      <c r="X49"/>
      <c r="Y49"/>
      <c r="Z49"/>
    </row>
    <row r="50" spans="1:19" ht="18.75" customHeight="1">
      <c r="A50" s="37" t="s">
        <v>51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52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53</v>
      </c>
      <c r="B55" s="51">
        <f aca="true" t="shared" si="12" ref="B55:O55">SUM(B56:B66)</f>
        <v>1279590.45</v>
      </c>
      <c r="C55" s="51">
        <f t="shared" si="12"/>
        <v>921428.52</v>
      </c>
      <c r="D55" s="51">
        <f t="shared" si="12"/>
        <v>800392.52</v>
      </c>
      <c r="E55" s="51">
        <f t="shared" si="12"/>
        <v>258573.55</v>
      </c>
      <c r="F55" s="51">
        <f t="shared" si="12"/>
        <v>853524.95</v>
      </c>
      <c r="G55" s="51">
        <f t="shared" si="12"/>
        <v>1237117.58</v>
      </c>
      <c r="H55" s="51">
        <f t="shared" si="12"/>
        <v>214691.08</v>
      </c>
      <c r="I55" s="51">
        <f t="shared" si="12"/>
        <v>931918.4</v>
      </c>
      <c r="J55" s="51">
        <f t="shared" si="12"/>
        <v>833761.94</v>
      </c>
      <c r="K55" s="51">
        <f t="shared" si="12"/>
        <v>1084895.41</v>
      </c>
      <c r="L55" s="51">
        <f t="shared" si="12"/>
        <v>992347.55</v>
      </c>
      <c r="M55" s="51">
        <f t="shared" si="12"/>
        <v>563512.2</v>
      </c>
      <c r="N55" s="51">
        <f t="shared" si="12"/>
        <v>283285.9</v>
      </c>
      <c r="O55" s="36">
        <f t="shared" si="12"/>
        <v>10255040.049999999</v>
      </c>
      <c r="Q55"/>
    </row>
    <row r="56" spans="1:18" ht="18.75" customHeight="1">
      <c r="A56" s="26" t="s">
        <v>54</v>
      </c>
      <c r="B56" s="51">
        <v>1044152.58</v>
      </c>
      <c r="C56" s="51">
        <v>655287.15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1699439.73</v>
      </c>
      <c r="P56"/>
      <c r="Q56"/>
      <c r="R56" s="43"/>
    </row>
    <row r="57" spans="1:16" ht="18.75" customHeight="1">
      <c r="A57" s="26" t="s">
        <v>55</v>
      </c>
      <c r="B57" s="51">
        <v>235437.87</v>
      </c>
      <c r="C57" s="51">
        <v>266141.37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501579.24</v>
      </c>
      <c r="P57"/>
    </row>
    <row r="58" spans="1:17" ht="18.75" customHeight="1">
      <c r="A58" s="26" t="s">
        <v>56</v>
      </c>
      <c r="B58" s="52">
        <v>0</v>
      </c>
      <c r="C58" s="52">
        <v>0</v>
      </c>
      <c r="D58" s="31">
        <v>800392.52</v>
      </c>
      <c r="E58" s="52">
        <v>0</v>
      </c>
      <c r="F58" s="52">
        <v>0</v>
      </c>
      <c r="G58" s="52">
        <v>0</v>
      </c>
      <c r="H58" s="51">
        <v>214691.08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1015083.6</v>
      </c>
      <c r="Q58"/>
    </row>
    <row r="59" spans="1:18" ht="18.75" customHeight="1">
      <c r="A59" s="26" t="s">
        <v>57</v>
      </c>
      <c r="B59" s="52">
        <v>0</v>
      </c>
      <c r="C59" s="52">
        <v>0</v>
      </c>
      <c r="D59" s="52">
        <v>0</v>
      </c>
      <c r="E59" s="31">
        <v>258573.55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258573.55</v>
      </c>
      <c r="R59"/>
    </row>
    <row r="60" spans="1:19" ht="18.75" customHeight="1">
      <c r="A60" s="26" t="s">
        <v>58</v>
      </c>
      <c r="B60" s="52">
        <v>0</v>
      </c>
      <c r="C60" s="52">
        <v>0</v>
      </c>
      <c r="D60" s="52">
        <v>0</v>
      </c>
      <c r="E60" s="52">
        <v>0</v>
      </c>
      <c r="F60" s="31">
        <v>853524.95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853524.95</v>
      </c>
      <c r="S60"/>
    </row>
    <row r="61" spans="1:20" ht="18.75" customHeight="1">
      <c r="A61" s="26" t="s">
        <v>59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1237117.58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1237117.58</v>
      </c>
      <c r="T61"/>
    </row>
    <row r="62" spans="1:21" ht="18.75" customHeight="1">
      <c r="A62" s="26" t="s">
        <v>60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931918.4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931918.4</v>
      </c>
      <c r="U62"/>
    </row>
    <row r="63" spans="1:22" ht="18.75" customHeight="1">
      <c r="A63" s="26" t="s">
        <v>61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833761.94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833761.94</v>
      </c>
      <c r="V63"/>
    </row>
    <row r="64" spans="1:23" ht="18.75" customHeight="1">
      <c r="A64" s="26" t="s">
        <v>62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1084895.41</v>
      </c>
      <c r="L64" s="31">
        <v>992347.55</v>
      </c>
      <c r="M64" s="52">
        <v>0</v>
      </c>
      <c r="N64" s="52">
        <v>0</v>
      </c>
      <c r="O64" s="36">
        <f t="shared" si="13"/>
        <v>2077242.96</v>
      </c>
      <c r="P64"/>
      <c r="W64"/>
    </row>
    <row r="65" spans="1:25" ht="18.75" customHeight="1">
      <c r="A65" s="26" t="s">
        <v>63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563512.2</v>
      </c>
      <c r="N65" s="52">
        <v>0</v>
      </c>
      <c r="O65" s="36">
        <f t="shared" si="13"/>
        <v>563512.2</v>
      </c>
      <c r="R65"/>
      <c r="Y65"/>
    </row>
    <row r="66" spans="1:26" ht="18.75" customHeight="1">
      <c r="A66" s="38" t="s">
        <v>64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283285.9</v>
      </c>
      <c r="O66" s="55">
        <f t="shared" si="13"/>
        <v>283285.9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2022-05-11T13:45:54Z</dcterms:modified>
  <cp:category/>
  <cp:version/>
  <cp:contentType/>
  <cp:contentStatus/>
</cp:coreProperties>
</file>