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<sst xmlns="http://schemas.openxmlformats.org/spreadsheetml/2006/main" count="84" uniqueCount="81">
  <si>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</si>
  <si>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</si>
  <si>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</si>
  <si>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</si>
  <si>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</si>
  <si>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</si>
  <si>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</si>
  <si>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</si>
  <si>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</si>
  <si>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</si>
  <si>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</si>
  <si>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</si>
  <si>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</si>
  <si>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</si>
  <si>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</si>
  <si>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</si>
  <si>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</si>
  <si>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</si>
  <si>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</si>
  <si>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</si>
  <si>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</si>
  <si>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</si>
  <si>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</si>
  <si>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</si>
  <si>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</si>
  <si>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</si>
  <si>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</si>
  <si>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</si>
  <si>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</si>
  <si>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</si>
  <si>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</si>
  <si>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</si>
  <si>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</si>
  <si>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</si>
  <si>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</si>
  <si>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</si>
  <si>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</si>
  <si>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</si>
  <si>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</si>
  <si>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</si>
  <si>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</si>
  <si>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</si>
  <si>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</si>
  <si>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</si>
  <si>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</si>
  <si>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</si>
  <si>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</si>
  <si>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</si>
  <si>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</si>
  <si>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</si>
  <si>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</si>
  <si>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</si>
  <si>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</si>
  <si>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</si>
  <si>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</si>
  <si>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</si>
  <si>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</si>
  <si>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</si>
  <si>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</si>
  <si>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</si>
  <si>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</si>
  <si>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</si>
  <si>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</si>
  <si>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</si>
  <si>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</si>
  <si>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06/05/22 - VENCIMENTO 13/05/22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</si>
  <si>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</si>
  <si>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</si>
  <si>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</si>
  <si>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</si>
  <si>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</si>
  <si>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</si>
  <si>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+ 5.4.)</t>
  </si>
  <si>
    <t>5.2.6. Ajuste de Cronograma (+)</t>
  </si>
  <si>
    <t>5.2.7. Ajuste de Cronograma (-)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</si>
  <si>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</si>
  <si>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</si>
  <si>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</si>
  <si>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</si>
  <si>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5.3. Revisão de Remuneração pelo Transporte Coletivo (1)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</si>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</sst>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397099</v>
      </c>
      <c r="C7" s="9">
        <f t="shared" si="0"/>
        <v>286267</v>
      </c>
      <c r="D7" s="9">
        <f t="shared" si="0"/>
        <v>280930</v>
      </c>
      <c r="E7" s="9">
        <f t="shared" si="0"/>
        <v>69593</v>
      </c>
      <c r="F7" s="9">
        <f t="shared" si="0"/>
        <v>235409</v>
      </c>
      <c r="G7" s="9">
        <f t="shared" si="0"/>
        <v>379029</v>
      </c>
      <c r="H7" s="9">
        <f t="shared" si="0"/>
        <v>43209</v>
      </c>
      <c r="I7" s="9">
        <f t="shared" si="0"/>
        <v>293628</v>
      </c>
      <c r="J7" s="9">
        <f t="shared" si="0"/>
        <v>242059</v>
      </c>
      <c r="K7" s="9">
        <f t="shared" si="0"/>
        <v>361008</v>
      </c>
      <c r="L7" s="9">
        <f t="shared" si="0"/>
        <v>273136</v>
      </c>
      <c r="M7" s="9">
        <f t="shared" si="0"/>
        <v>134869</v>
      </c>
      <c r="N7" s="9">
        <f t="shared" si="0"/>
        <v>84493</v>
      </c>
      <c r="O7" s="9">
        <f t="shared" si="0"/>
        <v>3080729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15960</v>
      </c>
      <c r="C8" s="11">
        <f t="shared" si="1"/>
        <v>17237</v>
      </c>
      <c r="D8" s="11">
        <f t="shared" si="1"/>
        <v>12603</v>
      </c>
      <c r="E8" s="11">
        <f t="shared" si="1"/>
        <v>2855</v>
      </c>
      <c r="F8" s="11">
        <f t="shared" si="1"/>
        <v>9751</v>
      </c>
      <c r="G8" s="11">
        <f t="shared" si="1"/>
        <v>14523</v>
      </c>
      <c r="H8" s="11">
        <f t="shared" si="1"/>
        <v>2131</v>
      </c>
      <c r="I8" s="11">
        <f t="shared" si="1"/>
        <v>18967</v>
      </c>
      <c r="J8" s="11">
        <f t="shared" si="1"/>
        <v>12966</v>
      </c>
      <c r="K8" s="11">
        <f t="shared" si="1"/>
        <v>10726</v>
      </c>
      <c r="L8" s="11">
        <f t="shared" si="1"/>
        <v>8619</v>
      </c>
      <c r="M8" s="11">
        <f t="shared" si="1"/>
        <v>6628</v>
      </c>
      <c r="N8" s="11">
        <f t="shared" si="1"/>
        <v>4997</v>
      </c>
      <c r="O8" s="11">
        <f t="shared" si="1"/>
        <v>137963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15960</v>
      </c>
      <c r="C9" s="11">
        <v>17237</v>
      </c>
      <c r="D9" s="11">
        <v>12603</v>
      </c>
      <c r="E9" s="11">
        <v>2855</v>
      </c>
      <c r="F9" s="11">
        <v>9751</v>
      </c>
      <c r="G9" s="11">
        <v>14523</v>
      </c>
      <c r="H9" s="11">
        <v>2131</v>
      </c>
      <c r="I9" s="11">
        <v>18961</v>
      </c>
      <c r="J9" s="11">
        <v>12966</v>
      </c>
      <c r="K9" s="11">
        <v>10713</v>
      </c>
      <c r="L9" s="11">
        <v>8617</v>
      </c>
      <c r="M9" s="11">
        <v>6623</v>
      </c>
      <c r="N9" s="11">
        <v>4983</v>
      </c>
      <c r="O9" s="11">
        <f>SUM(B9:N9)</f>
        <v>137923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6</v>
      </c>
      <c r="J10" s="13">
        <v>0</v>
      </c>
      <c r="K10" s="13">
        <v>13</v>
      </c>
      <c r="L10" s="13">
        <v>2</v>
      </c>
      <c r="M10" s="13">
        <v>5</v>
      </c>
      <c r="N10" s="13">
        <v>14</v>
      </c>
      <c r="O10" s="11">
        <f>SUM(B10:N10)</f>
        <v>40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381139</v>
      </c>
      <c r="C11" s="13">
        <v>269030</v>
      </c>
      <c r="D11" s="13">
        <v>268327</v>
      </c>
      <c r="E11" s="13">
        <v>66738</v>
      </c>
      <c r="F11" s="13">
        <v>225658</v>
      </c>
      <c r="G11" s="13">
        <v>364506</v>
      </c>
      <c r="H11" s="13">
        <v>41078</v>
      </c>
      <c r="I11" s="13">
        <v>274661</v>
      </c>
      <c r="J11" s="13">
        <v>229093</v>
      </c>
      <c r="K11" s="13">
        <v>350282</v>
      </c>
      <c r="L11" s="13">
        <v>264517</v>
      </c>
      <c r="M11" s="13">
        <v>128241</v>
      </c>
      <c r="N11" s="13">
        <v>79496</v>
      </c>
      <c r="O11" s="11">
        <f>SUM(B11:N11)</f>
        <v>2942766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66</v>
      </c>
      <c r="B14" s="17">
        <v>0.2083</v>
      </c>
      <c r="C14" s="17">
        <v>0.2152</v>
      </c>
      <c r="D14" s="17">
        <v>0.1887</v>
      </c>
      <c r="E14" s="17">
        <v>0.3224</v>
      </c>
      <c r="F14" s="17">
        <v>0.2188</v>
      </c>
      <c r="G14" s="17">
        <v>0.18</v>
      </c>
      <c r="H14" s="17">
        <v>0.2417</v>
      </c>
      <c r="I14" s="17">
        <v>0.2137</v>
      </c>
      <c r="J14" s="17">
        <v>0.2149</v>
      </c>
      <c r="K14" s="17">
        <v>0.2032</v>
      </c>
      <c r="L14" s="17">
        <v>0.2313</v>
      </c>
      <c r="M14" s="17">
        <v>0.2669</v>
      </c>
      <c r="N14" s="17">
        <v>0.2411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1.177912071478089</v>
      </c>
      <c r="C16" s="19">
        <v>1.201719438999658</v>
      </c>
      <c r="D16" s="19">
        <v>1.202773507823018</v>
      </c>
      <c r="E16" s="19">
        <v>0.869867496708347</v>
      </c>
      <c r="F16" s="19">
        <v>1.308869988953054</v>
      </c>
      <c r="G16" s="19">
        <v>1.403657376755328</v>
      </c>
      <c r="H16" s="19">
        <v>1.60295628718113</v>
      </c>
      <c r="I16" s="19">
        <v>1.167970596881711</v>
      </c>
      <c r="J16" s="19">
        <v>1.263690973599888</v>
      </c>
      <c r="K16" s="19">
        <v>1.131302807563138</v>
      </c>
      <c r="L16" s="19">
        <v>1.182235217483811</v>
      </c>
      <c r="M16" s="19">
        <v>1.195883745816391</v>
      </c>
      <c r="N16" s="19">
        <v>1.095836640823361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67</v>
      </c>
      <c r="B18" s="24">
        <f aca="true" t="shared" si="2" ref="B18:O18">SUM(B19:B27)</f>
        <v>1328504.2100000004</v>
      </c>
      <c r="C18" s="24">
        <f t="shared" si="2"/>
        <v>987454.7199999999</v>
      </c>
      <c r="D18" s="24">
        <f t="shared" si="2"/>
        <v>842306.8700000001</v>
      </c>
      <c r="E18" s="24">
        <f t="shared" si="2"/>
        <v>263492.32</v>
      </c>
      <c r="F18" s="24">
        <f t="shared" si="2"/>
        <v>887757.3600000002</v>
      </c>
      <c r="G18" s="24">
        <f t="shared" si="2"/>
        <v>1280770.3400000003</v>
      </c>
      <c r="H18" s="24">
        <f t="shared" si="2"/>
        <v>220672.73</v>
      </c>
      <c r="I18" s="24">
        <f t="shared" si="2"/>
        <v>985778.0900000001</v>
      </c>
      <c r="J18" s="24">
        <f t="shared" si="2"/>
        <v>871425.62</v>
      </c>
      <c r="K18" s="24">
        <f t="shared" si="2"/>
        <v>1121541.96</v>
      </c>
      <c r="L18" s="24">
        <f t="shared" si="2"/>
        <v>1014911.8999999999</v>
      </c>
      <c r="M18" s="24">
        <f t="shared" si="2"/>
        <v>586977.1900000001</v>
      </c>
      <c r="N18" s="24">
        <f t="shared" si="2"/>
        <v>300107.85</v>
      </c>
      <c r="O18" s="24">
        <f t="shared" si="2"/>
        <v>10691701.160000002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1036547.52</v>
      </c>
      <c r="C19" s="30">
        <f t="shared" si="3"/>
        <v>771947.59</v>
      </c>
      <c r="D19" s="30">
        <f t="shared" si="3"/>
        <v>664371.36</v>
      </c>
      <c r="E19" s="30">
        <f t="shared" si="3"/>
        <v>281162.68</v>
      </c>
      <c r="F19" s="30">
        <f t="shared" si="3"/>
        <v>645303.15</v>
      </c>
      <c r="G19" s="30">
        <f t="shared" si="3"/>
        <v>854862.01</v>
      </c>
      <c r="H19" s="30">
        <f t="shared" si="3"/>
        <v>130845.49</v>
      </c>
      <c r="I19" s="30">
        <f t="shared" si="3"/>
        <v>786218.33</v>
      </c>
      <c r="J19" s="30">
        <f t="shared" si="3"/>
        <v>651889.09</v>
      </c>
      <c r="K19" s="30">
        <f t="shared" si="3"/>
        <v>919018.07</v>
      </c>
      <c r="L19" s="30">
        <f t="shared" si="3"/>
        <v>791684.7</v>
      </c>
      <c r="M19" s="30">
        <f t="shared" si="3"/>
        <v>451096.34</v>
      </c>
      <c r="N19" s="30">
        <f t="shared" si="3"/>
        <v>255270.25</v>
      </c>
      <c r="O19" s="30">
        <f>SUM(B19:N19)</f>
        <v>8240216.58</v>
      </c>
    </row>
    <row r="20" spans="1:23" ht="18.75" customHeight="1">
      <c r="A20" s="26" t="s">
        <v>35</v>
      </c>
      <c r="B20" s="30">
        <f>IF(B16&lt;&gt;0,ROUND((B16-1)*B19,2),0)</f>
        <v>184414.32</v>
      </c>
      <c r="C20" s="30">
        <f aca="true" t="shared" si="4" ref="C20:N20">IF(C16&lt;&gt;0,ROUND((C16-1)*C19,2),0)</f>
        <v>155716.83</v>
      </c>
      <c r="D20" s="30">
        <f t="shared" si="4"/>
        <v>134716.91</v>
      </c>
      <c r="E20" s="30">
        <f t="shared" si="4"/>
        <v>-36588.4</v>
      </c>
      <c r="F20" s="30">
        <f t="shared" si="4"/>
        <v>199314.78</v>
      </c>
      <c r="G20" s="30">
        <f t="shared" si="4"/>
        <v>345071.36</v>
      </c>
      <c r="H20" s="30">
        <f t="shared" si="4"/>
        <v>78894.11</v>
      </c>
      <c r="I20" s="30">
        <f t="shared" si="4"/>
        <v>132061.56</v>
      </c>
      <c r="J20" s="30">
        <f t="shared" si="4"/>
        <v>171897.27</v>
      </c>
      <c r="K20" s="30">
        <f t="shared" si="4"/>
        <v>120669.65</v>
      </c>
      <c r="L20" s="30">
        <f t="shared" si="4"/>
        <v>144272.83</v>
      </c>
      <c r="M20" s="30">
        <f t="shared" si="4"/>
        <v>88362.44</v>
      </c>
      <c r="N20" s="30">
        <f t="shared" si="4"/>
        <v>24464.24</v>
      </c>
      <c r="O20" s="30">
        <f aca="true" t="shared" si="5" ref="O19:O27">SUM(B20:N20)</f>
        <v>1743267.9000000001</v>
      </c>
      <c r="W20" s="62"/>
    </row>
    <row r="21" spans="1:15" ht="18.75" customHeight="1">
      <c r="A21" s="26" t="s">
        <v>36</v>
      </c>
      <c r="B21" s="30">
        <v>50299.04</v>
      </c>
      <c r="C21" s="30">
        <v>34394.23</v>
      </c>
      <c r="D21" s="30">
        <v>20941.9</v>
      </c>
      <c r="E21" s="30">
        <v>9357.98</v>
      </c>
      <c r="F21" s="30">
        <v>26088.17</v>
      </c>
      <c r="G21" s="30">
        <v>40931.36</v>
      </c>
      <c r="H21" s="30">
        <v>3874.65</v>
      </c>
      <c r="I21" s="30">
        <v>28558.54</v>
      </c>
      <c r="J21" s="30">
        <v>28696.58</v>
      </c>
      <c r="K21" s="30">
        <v>43056.5</v>
      </c>
      <c r="L21" s="30">
        <v>40455.72</v>
      </c>
      <c r="M21" s="30">
        <v>19914.81</v>
      </c>
      <c r="N21" s="30">
        <v>10994.49</v>
      </c>
      <c r="O21" s="30">
        <f t="shared" si="5"/>
        <v>357563.97000000003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-7730.39</v>
      </c>
      <c r="E23" s="30">
        <v>0</v>
      </c>
      <c r="F23" s="30">
        <v>-9381.27</v>
      </c>
      <c r="G23" s="30">
        <v>0</v>
      </c>
      <c r="H23" s="30">
        <v>-2067.68</v>
      </c>
      <c r="I23" s="30">
        <v>0</v>
      </c>
      <c r="J23" s="30">
        <v>-5720.22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-24899.56</v>
      </c>
    </row>
    <row r="24" spans="1:26" ht="18.75" customHeight="1">
      <c r="A24" s="26" t="s">
        <v>68</v>
      </c>
      <c r="B24" s="30">
        <v>972.34</v>
      </c>
      <c r="C24" s="30">
        <v>735.64</v>
      </c>
      <c r="D24" s="30">
        <v>621.93</v>
      </c>
      <c r="E24" s="30">
        <v>194.93</v>
      </c>
      <c r="F24" s="30">
        <v>659.06</v>
      </c>
      <c r="G24" s="30">
        <v>946.82</v>
      </c>
      <c r="H24" s="30">
        <v>162.44</v>
      </c>
      <c r="I24" s="30">
        <v>724.04</v>
      </c>
      <c r="J24" s="30">
        <v>647.46</v>
      </c>
      <c r="K24" s="30">
        <v>826.14</v>
      </c>
      <c r="L24" s="30">
        <v>747.24</v>
      </c>
      <c r="M24" s="30">
        <v>427</v>
      </c>
      <c r="N24" s="30">
        <v>225.11</v>
      </c>
      <c r="O24" s="30">
        <f t="shared" si="5"/>
        <v>7890.149999999999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69</v>
      </c>
      <c r="B25" s="30">
        <v>850.3</v>
      </c>
      <c r="C25" s="30">
        <v>633.07</v>
      </c>
      <c r="D25" s="30">
        <v>555.23</v>
      </c>
      <c r="E25" s="30">
        <v>169.59</v>
      </c>
      <c r="F25" s="30">
        <v>558.72</v>
      </c>
      <c r="G25" s="30">
        <v>752.76</v>
      </c>
      <c r="H25" s="30">
        <v>139.39</v>
      </c>
      <c r="I25" s="30">
        <v>588.91</v>
      </c>
      <c r="J25" s="30">
        <v>564.54</v>
      </c>
      <c r="K25" s="30">
        <v>723.67</v>
      </c>
      <c r="L25" s="30">
        <v>642.4</v>
      </c>
      <c r="M25" s="30">
        <v>363.59</v>
      </c>
      <c r="N25" s="30">
        <v>190.51</v>
      </c>
      <c r="O25" s="30">
        <f t="shared" si="5"/>
        <v>6732.68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70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65.03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3138.9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71</v>
      </c>
      <c r="B27" s="30">
        <v>52072.87</v>
      </c>
      <c r="C27" s="30">
        <v>20780.89</v>
      </c>
      <c r="D27" s="30">
        <v>27095.32</v>
      </c>
      <c r="E27" s="30">
        <v>7640.86</v>
      </c>
      <c r="F27" s="30">
        <v>23478.52</v>
      </c>
      <c r="G27" s="30">
        <v>36379.3</v>
      </c>
      <c r="H27" s="30">
        <v>7283.74</v>
      </c>
      <c r="I27" s="30">
        <v>35878.01</v>
      </c>
      <c r="J27" s="30">
        <v>21707.62</v>
      </c>
      <c r="K27" s="30">
        <v>35439.62</v>
      </c>
      <c r="L27" s="30">
        <v>35333.76</v>
      </c>
      <c r="M27" s="30">
        <v>25167.82</v>
      </c>
      <c r="N27" s="30">
        <v>7398.81</v>
      </c>
      <c r="O27" s="30">
        <f t="shared" si="5"/>
        <v>335657.14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72</v>
      </c>
      <c r="B29" s="30">
        <f aca="true" t="shared" si="6" ref="B29:O29">+B30+B32+B46+B47+B50-B51</f>
        <v>-1152706.1600000001</v>
      </c>
      <c r="C29" s="30">
        <f>+C30+C32+C46+C47+C50-C51</f>
        <v>-873524.42</v>
      </c>
      <c r="D29" s="30">
        <f t="shared" si="6"/>
        <v>-701613.33</v>
      </c>
      <c r="E29" s="30">
        <f t="shared" si="6"/>
        <v>-25139.32</v>
      </c>
      <c r="F29" s="30">
        <f t="shared" si="6"/>
        <v>-75634.41</v>
      </c>
      <c r="G29" s="30">
        <f t="shared" si="6"/>
        <v>-69166.09999999999</v>
      </c>
      <c r="H29" s="30">
        <f t="shared" si="6"/>
        <v>-11346.64</v>
      </c>
      <c r="I29" s="30">
        <f t="shared" si="6"/>
        <v>-87454.5</v>
      </c>
      <c r="J29" s="30">
        <f t="shared" si="6"/>
        <v>-60650.66</v>
      </c>
      <c r="K29" s="30">
        <f t="shared" si="6"/>
        <v>-985120.07</v>
      </c>
      <c r="L29" s="30">
        <f t="shared" si="6"/>
        <v>-895495.2100000001</v>
      </c>
      <c r="M29" s="30">
        <f t="shared" si="6"/>
        <v>-31558.34</v>
      </c>
      <c r="N29" s="30">
        <f t="shared" si="6"/>
        <v>-24364.920000000002</v>
      </c>
      <c r="O29" s="30">
        <f t="shared" si="6"/>
        <v>-4993774.08</v>
      </c>
    </row>
    <row r="30" spans="1:15" ht="18.75" customHeight="1">
      <c r="A30" s="26" t="s">
        <v>39</v>
      </c>
      <c r="B30" s="31">
        <f>+B31</f>
        <v>-70224</v>
      </c>
      <c r="C30" s="31">
        <f>+C31</f>
        <v>-75842.8</v>
      </c>
      <c r="D30" s="31">
        <f aca="true" t="shared" si="7" ref="D30:O30">+D31</f>
        <v>-55453.2</v>
      </c>
      <c r="E30" s="31">
        <f t="shared" si="7"/>
        <v>-12562</v>
      </c>
      <c r="F30" s="31">
        <f t="shared" si="7"/>
        <v>-42904.4</v>
      </c>
      <c r="G30" s="31">
        <f t="shared" si="7"/>
        <v>-63901.2</v>
      </c>
      <c r="H30" s="31">
        <f t="shared" si="7"/>
        <v>-9376.4</v>
      </c>
      <c r="I30" s="31">
        <f t="shared" si="7"/>
        <v>-83428.4</v>
      </c>
      <c r="J30" s="31">
        <f t="shared" si="7"/>
        <v>-57050.4</v>
      </c>
      <c r="K30" s="31">
        <f t="shared" si="7"/>
        <v>-47137.2</v>
      </c>
      <c r="L30" s="31">
        <f t="shared" si="7"/>
        <v>-37914.8</v>
      </c>
      <c r="M30" s="31">
        <f t="shared" si="7"/>
        <v>-29141.2</v>
      </c>
      <c r="N30" s="31">
        <f t="shared" si="7"/>
        <v>-21925.2</v>
      </c>
      <c r="O30" s="31">
        <f t="shared" si="7"/>
        <v>-606861.2</v>
      </c>
    </row>
    <row r="31" spans="1:26" ht="18.75" customHeight="1">
      <c r="A31" s="27" t="s">
        <v>40</v>
      </c>
      <c r="B31" s="16">
        <f>ROUND((-B9)*$G$3,2)</f>
        <v>-70224</v>
      </c>
      <c r="C31" s="16">
        <f aca="true" t="shared" si="8" ref="C31:N31">ROUND((-C9)*$G$3,2)</f>
        <v>-75842.8</v>
      </c>
      <c r="D31" s="16">
        <f t="shared" si="8"/>
        <v>-55453.2</v>
      </c>
      <c r="E31" s="16">
        <f t="shared" si="8"/>
        <v>-12562</v>
      </c>
      <c r="F31" s="16">
        <f t="shared" si="8"/>
        <v>-42904.4</v>
      </c>
      <c r="G31" s="16">
        <f t="shared" si="8"/>
        <v>-63901.2</v>
      </c>
      <c r="H31" s="16">
        <f t="shared" si="8"/>
        <v>-9376.4</v>
      </c>
      <c r="I31" s="16">
        <f t="shared" si="8"/>
        <v>-83428.4</v>
      </c>
      <c r="J31" s="16">
        <f t="shared" si="8"/>
        <v>-57050.4</v>
      </c>
      <c r="K31" s="16">
        <f t="shared" si="8"/>
        <v>-47137.2</v>
      </c>
      <c r="L31" s="16">
        <f t="shared" si="8"/>
        <v>-37914.8</v>
      </c>
      <c r="M31" s="16">
        <f t="shared" si="8"/>
        <v>-29141.2</v>
      </c>
      <c r="N31" s="16">
        <f t="shared" si="8"/>
        <v>-21925.2</v>
      </c>
      <c r="O31" s="32">
        <f aca="true" t="shared" si="9" ref="O31:O51">SUM(B31:N31)</f>
        <v>-606861.2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41</v>
      </c>
      <c r="B32" s="31">
        <f>SUM(B33:B43)</f>
        <v>-1082482.1600000001</v>
      </c>
      <c r="C32" s="31">
        <f aca="true" t="shared" si="10" ref="C32:O32">SUM(C33:C43)</f>
        <v>-797681.62</v>
      </c>
      <c r="D32" s="31">
        <f t="shared" si="10"/>
        <v>-646160.13</v>
      </c>
      <c r="E32" s="31">
        <f t="shared" si="10"/>
        <v>-12577.320000000002</v>
      </c>
      <c r="F32" s="31">
        <f t="shared" si="10"/>
        <v>-32730.01</v>
      </c>
      <c r="G32" s="31">
        <f t="shared" si="10"/>
        <v>-5264.9</v>
      </c>
      <c r="H32" s="31">
        <f t="shared" si="10"/>
        <v>-903.29</v>
      </c>
      <c r="I32" s="31">
        <f t="shared" si="10"/>
        <v>-4026.1</v>
      </c>
      <c r="J32" s="31">
        <f t="shared" si="10"/>
        <v>-3600.26</v>
      </c>
      <c r="K32" s="31">
        <f t="shared" si="10"/>
        <v>-937982.87</v>
      </c>
      <c r="L32" s="31">
        <f t="shared" si="10"/>
        <v>-857580.41</v>
      </c>
      <c r="M32" s="31">
        <f t="shared" si="10"/>
        <v>-2417.14</v>
      </c>
      <c r="N32" s="31">
        <f t="shared" si="10"/>
        <v>-2439.7200000000003</v>
      </c>
      <c r="O32" s="31">
        <f t="shared" si="10"/>
        <v>-4385845.93</v>
      </c>
    </row>
    <row r="33" spans="1:26" ht="18.75" customHeight="1">
      <c r="A33" s="27" t="s">
        <v>42</v>
      </c>
      <c r="B33" s="33">
        <v>-24075.31</v>
      </c>
      <c r="C33" s="33">
        <v>-9430.6</v>
      </c>
      <c r="D33" s="33">
        <v>-9999.43</v>
      </c>
      <c r="E33" s="33">
        <v>-11493.37</v>
      </c>
      <c r="F33" s="33">
        <v>-18126.52</v>
      </c>
      <c r="G33" s="33">
        <v>0</v>
      </c>
      <c r="H33" s="33">
        <v>0</v>
      </c>
      <c r="I33" s="33">
        <v>0</v>
      </c>
      <c r="J33" s="33">
        <v>0</v>
      </c>
      <c r="K33" s="33">
        <v>-33388.99</v>
      </c>
      <c r="L33" s="33">
        <v>-29925.27</v>
      </c>
      <c r="M33" s="33">
        <v>-42.77</v>
      </c>
      <c r="N33" s="33">
        <v>-1188</v>
      </c>
      <c r="O33" s="33">
        <f t="shared" si="9"/>
        <v>-137670.25999999998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44</v>
      </c>
      <c r="B35" s="33">
        <v>0</v>
      </c>
      <c r="C35" s="33">
        <v>-12500</v>
      </c>
      <c r="D35" s="33">
        <v>-10000</v>
      </c>
      <c r="E35" s="33">
        <v>0</v>
      </c>
      <c r="F35" s="33">
        <v>-9500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-32000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45</v>
      </c>
      <c r="B36" s="33">
        <v>0</v>
      </c>
      <c r="C36" s="33">
        <v>-2160.4</v>
      </c>
      <c r="D36" s="33">
        <v>-1702.38</v>
      </c>
      <c r="E36" s="33">
        <v>0</v>
      </c>
      <c r="F36" s="33">
        <v>-1438.71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-5301.49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46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73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153000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153000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74</v>
      </c>
      <c r="B39" s="33">
        <v>-1053000</v>
      </c>
      <c r="C39" s="33">
        <v>-769500</v>
      </c>
      <c r="D39" s="33">
        <v>-621000</v>
      </c>
      <c r="E39" s="33">
        <v>0</v>
      </c>
      <c r="F39" s="33">
        <v>0</v>
      </c>
      <c r="G39" s="33">
        <v>0</v>
      </c>
      <c r="H39" s="33">
        <v>-153000</v>
      </c>
      <c r="I39" s="33">
        <v>0</v>
      </c>
      <c r="J39" s="33">
        <v>0</v>
      </c>
      <c r="K39" s="33">
        <v>-900000</v>
      </c>
      <c r="L39" s="33">
        <v>-823500</v>
      </c>
      <c r="M39" s="33">
        <v>0</v>
      </c>
      <c r="N39" s="33">
        <v>0</v>
      </c>
      <c r="O39" s="33">
        <f t="shared" si="9"/>
        <v>-4320000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47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-5406.85</v>
      </c>
      <c r="C41" s="33">
        <v>-4090.62</v>
      </c>
      <c r="D41" s="33">
        <v>-3458.32</v>
      </c>
      <c r="E41" s="33">
        <v>-1083.95</v>
      </c>
      <c r="F41" s="33">
        <v>-3664.78</v>
      </c>
      <c r="G41" s="33">
        <v>-5264.9</v>
      </c>
      <c r="H41" s="33">
        <v>-903.29</v>
      </c>
      <c r="I41" s="33">
        <v>-4026.1</v>
      </c>
      <c r="J41" s="33">
        <v>-3600.26</v>
      </c>
      <c r="K41" s="33">
        <v>-4593.88</v>
      </c>
      <c r="L41" s="33">
        <v>-4155.14</v>
      </c>
      <c r="M41" s="33">
        <v>-2374.37</v>
      </c>
      <c r="N41" s="33">
        <v>-1251.72</v>
      </c>
      <c r="O41" s="33">
        <f t="shared" si="9"/>
        <v>-43874.18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76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77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78</v>
      </c>
      <c r="B44" s="33">
        <v>0</v>
      </c>
      <c r="C44" s="33">
        <v>0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5" customHeight="1">
      <c r="A45" s="12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79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-1066.95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-1066.95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 t="s">
        <v>48</v>
      </c>
      <c r="B47" s="35">
        <v>0</v>
      </c>
      <c r="C47" s="35">
        <v>0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3">
        <f t="shared" si="9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4" t="s">
        <v>49</v>
      </c>
      <c r="B49" s="36">
        <f aca="true" t="shared" si="11" ref="B49:N49">+B18+B29</f>
        <v>175798.05000000028</v>
      </c>
      <c r="C49" s="36">
        <f t="shared" si="11"/>
        <v>113930.29999999981</v>
      </c>
      <c r="D49" s="36">
        <f t="shared" si="11"/>
        <v>140693.54000000015</v>
      </c>
      <c r="E49" s="36">
        <f t="shared" si="11"/>
        <v>238353</v>
      </c>
      <c r="F49" s="36">
        <f t="shared" si="11"/>
        <v>812122.9500000002</v>
      </c>
      <c r="G49" s="36">
        <f t="shared" si="11"/>
        <v>1211604.2400000002</v>
      </c>
      <c r="H49" s="36">
        <f t="shared" si="11"/>
        <v>209326.09000000003</v>
      </c>
      <c r="I49" s="36">
        <f t="shared" si="11"/>
        <v>898323.5900000001</v>
      </c>
      <c r="J49" s="36">
        <f t="shared" si="11"/>
        <v>810774.96</v>
      </c>
      <c r="K49" s="36">
        <f t="shared" si="11"/>
        <v>136421.89</v>
      </c>
      <c r="L49" s="36">
        <f t="shared" si="11"/>
        <v>119416.68999999983</v>
      </c>
      <c r="M49" s="36">
        <f t="shared" si="11"/>
        <v>555418.8500000001</v>
      </c>
      <c r="N49" s="36">
        <f t="shared" si="11"/>
        <v>275742.93</v>
      </c>
      <c r="O49" s="36">
        <f>SUM(B49:N49)</f>
        <v>5697927.08</v>
      </c>
      <c r="P49"/>
      <c r="Q49" s="43"/>
      <c r="R49"/>
      <c r="S49"/>
      <c r="T49"/>
      <c r="U49"/>
      <c r="V49"/>
      <c r="W49"/>
      <c r="X49"/>
      <c r="Y49"/>
      <c r="Z49"/>
    </row>
    <row r="50" spans="1:19" ht="18.75" customHeight="1">
      <c r="A50" s="37" t="s">
        <v>50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0</v>
      </c>
      <c r="P50"/>
      <c r="Q50"/>
      <c r="R50"/>
      <c r="S50"/>
    </row>
    <row r="51" spans="1:19" ht="18.75" customHeight="1">
      <c r="A51" s="37" t="s">
        <v>51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16">
        <f t="shared" si="9"/>
        <v>0</v>
      </c>
      <c r="P51"/>
      <c r="Q51"/>
      <c r="R51"/>
      <c r="S51"/>
    </row>
    <row r="52" spans="1:19" ht="15.75">
      <c r="A52" s="38"/>
      <c r="B52" s="39"/>
      <c r="C52" s="39"/>
      <c r="D52" s="40"/>
      <c r="E52" s="40"/>
      <c r="F52" s="40"/>
      <c r="G52" s="40"/>
      <c r="H52" s="40"/>
      <c r="I52" s="39"/>
      <c r="J52" s="40"/>
      <c r="K52" s="40"/>
      <c r="L52" s="40"/>
      <c r="M52" s="40"/>
      <c r="N52" s="40"/>
      <c r="O52" s="41"/>
      <c r="P52" s="42"/>
      <c r="Q52"/>
      <c r="R52" s="43"/>
      <c r="S52"/>
    </row>
    <row r="53" spans="1:19" ht="12.75" customHeight="1">
      <c r="A53" s="44"/>
      <c r="B53" s="45"/>
      <c r="C53" s="45"/>
      <c r="D53" s="46"/>
      <c r="E53" s="46"/>
      <c r="F53" s="46"/>
      <c r="G53" s="46"/>
      <c r="H53" s="46"/>
      <c r="I53" s="45"/>
      <c r="J53" s="46"/>
      <c r="K53" s="46"/>
      <c r="L53" s="46"/>
      <c r="M53" s="46"/>
      <c r="N53" s="46"/>
      <c r="O53" s="47"/>
      <c r="P53" s="42"/>
      <c r="Q53"/>
      <c r="R53" s="43"/>
      <c r="S53"/>
    </row>
    <row r="54" spans="1:17" ht="15" customHeight="1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50"/>
      <c r="Q54"/>
    </row>
    <row r="55" spans="1:17" ht="18.75" customHeight="1">
      <c r="A55" s="14" t="s">
        <v>52</v>
      </c>
      <c r="B55" s="51">
        <f aca="true" t="shared" si="12" ref="B55:O55">SUM(B56:B66)</f>
        <v>175798.05</v>
      </c>
      <c r="C55" s="51">
        <f t="shared" si="12"/>
        <v>113930.32</v>
      </c>
      <c r="D55" s="51">
        <f t="shared" si="12"/>
        <v>140693.54</v>
      </c>
      <c r="E55" s="51">
        <f t="shared" si="12"/>
        <v>238353</v>
      </c>
      <c r="F55" s="51">
        <f t="shared" si="12"/>
        <v>812122.95</v>
      </c>
      <c r="G55" s="51">
        <f t="shared" si="12"/>
        <v>1211604.23</v>
      </c>
      <c r="H55" s="51">
        <f t="shared" si="12"/>
        <v>209326.1</v>
      </c>
      <c r="I55" s="51">
        <f t="shared" si="12"/>
        <v>898323.59</v>
      </c>
      <c r="J55" s="51">
        <f t="shared" si="12"/>
        <v>810774.96</v>
      </c>
      <c r="K55" s="51">
        <f t="shared" si="12"/>
        <v>136421.88</v>
      </c>
      <c r="L55" s="51">
        <f t="shared" si="12"/>
        <v>119416.68</v>
      </c>
      <c r="M55" s="51">
        <f t="shared" si="12"/>
        <v>555418.85</v>
      </c>
      <c r="N55" s="51">
        <f t="shared" si="12"/>
        <v>275742.94</v>
      </c>
      <c r="O55" s="36">
        <f t="shared" si="12"/>
        <v>5697927.09</v>
      </c>
      <c r="Q55"/>
    </row>
    <row r="56" spans="1:18" ht="18.75" customHeight="1">
      <c r="A56" s="26" t="s">
        <v>53</v>
      </c>
      <c r="B56" s="51">
        <v>152067.56</v>
      </c>
      <c r="C56" s="51">
        <v>86404.66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>SUM(B56:N56)</f>
        <v>238472.22</v>
      </c>
      <c r="P56"/>
      <c r="Q56"/>
      <c r="R56" s="43"/>
    </row>
    <row r="57" spans="1:16" ht="18.75" customHeight="1">
      <c r="A57" s="26" t="s">
        <v>54</v>
      </c>
      <c r="B57" s="51">
        <v>23730.49</v>
      </c>
      <c r="C57" s="51">
        <v>27525.66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aca="true" t="shared" si="13" ref="O57:O66">SUM(B57:N57)</f>
        <v>51256.15</v>
      </c>
      <c r="P57"/>
    </row>
    <row r="58" spans="1:17" ht="18.75" customHeight="1">
      <c r="A58" s="26" t="s">
        <v>55</v>
      </c>
      <c r="B58" s="52">
        <v>0</v>
      </c>
      <c r="C58" s="52">
        <v>0</v>
      </c>
      <c r="D58" s="31">
        <v>140693.54</v>
      </c>
      <c r="E58" s="52">
        <v>0</v>
      </c>
      <c r="F58" s="52">
        <v>0</v>
      </c>
      <c r="G58" s="52">
        <v>0</v>
      </c>
      <c r="H58" s="51">
        <v>209326.1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1">
        <f t="shared" si="13"/>
        <v>350019.64</v>
      </c>
      <c r="Q58"/>
    </row>
    <row r="59" spans="1:18" ht="18.75" customHeight="1">
      <c r="A59" s="26" t="s">
        <v>56</v>
      </c>
      <c r="B59" s="52">
        <v>0</v>
      </c>
      <c r="C59" s="52">
        <v>0</v>
      </c>
      <c r="D59" s="52">
        <v>0</v>
      </c>
      <c r="E59" s="31">
        <v>238353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238353</v>
      </c>
      <c r="R59"/>
    </row>
    <row r="60" spans="1:19" ht="18.75" customHeight="1">
      <c r="A60" s="26" t="s">
        <v>57</v>
      </c>
      <c r="B60" s="52">
        <v>0</v>
      </c>
      <c r="C60" s="52">
        <v>0</v>
      </c>
      <c r="D60" s="52">
        <v>0</v>
      </c>
      <c r="E60" s="52">
        <v>0</v>
      </c>
      <c r="F60" s="31">
        <v>812122.95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1">
        <f t="shared" si="13"/>
        <v>812122.95</v>
      </c>
      <c r="S60"/>
    </row>
    <row r="61" spans="1:20" ht="18.75" customHeight="1">
      <c r="A61" s="26" t="s">
        <v>58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1">
        <v>1211604.23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1211604.23</v>
      </c>
      <c r="T61"/>
    </row>
    <row r="62" spans="1:21" ht="18.75" customHeight="1">
      <c r="A62" s="26" t="s">
        <v>59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1">
        <v>898323.59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898323.59</v>
      </c>
      <c r="U62"/>
    </row>
    <row r="63" spans="1:22" ht="18.75" customHeight="1">
      <c r="A63" s="26" t="s">
        <v>60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31">
        <v>810774.96</v>
      </c>
      <c r="K63" s="52">
        <v>0</v>
      </c>
      <c r="L63" s="52">
        <v>0</v>
      </c>
      <c r="M63" s="52">
        <v>0</v>
      </c>
      <c r="N63" s="52">
        <v>0</v>
      </c>
      <c r="O63" s="36">
        <f t="shared" si="13"/>
        <v>810774.96</v>
      </c>
      <c r="V63"/>
    </row>
    <row r="64" spans="1:23" ht="18.75" customHeight="1">
      <c r="A64" s="26" t="s">
        <v>61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31">
        <v>136421.88</v>
      </c>
      <c r="L64" s="31">
        <v>119416.68</v>
      </c>
      <c r="M64" s="52">
        <v>0</v>
      </c>
      <c r="N64" s="52">
        <v>0</v>
      </c>
      <c r="O64" s="36">
        <f t="shared" si="13"/>
        <v>255838.56</v>
      </c>
      <c r="P64"/>
      <c r="W64"/>
    </row>
    <row r="65" spans="1:25" ht="18.75" customHeight="1">
      <c r="A65" s="26" t="s">
        <v>62</v>
      </c>
      <c r="B65" s="52">
        <v>0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31">
        <v>555418.85</v>
      </c>
      <c r="N65" s="52">
        <v>0</v>
      </c>
      <c r="O65" s="36">
        <f t="shared" si="13"/>
        <v>555418.85</v>
      </c>
      <c r="R65"/>
      <c r="Y65"/>
    </row>
    <row r="66" spans="1:26" ht="18.75" customHeight="1">
      <c r="A66" s="38" t="s">
        <v>63</v>
      </c>
      <c r="B66" s="53">
        <v>0</v>
      </c>
      <c r="C66" s="53">
        <v>0</v>
      </c>
      <c r="D66" s="53">
        <v>0</v>
      </c>
      <c r="E66" s="53">
        <v>0</v>
      </c>
      <c r="F66" s="53">
        <v>0</v>
      </c>
      <c r="G66" s="53">
        <v>0</v>
      </c>
      <c r="H66" s="53">
        <v>0</v>
      </c>
      <c r="I66" s="53">
        <v>0</v>
      </c>
      <c r="J66" s="53">
        <v>0</v>
      </c>
      <c r="K66" s="53">
        <v>0</v>
      </c>
      <c r="L66" s="53">
        <v>0</v>
      </c>
      <c r="M66" s="53">
        <v>0</v>
      </c>
      <c r="N66" s="54">
        <v>275742.94</v>
      </c>
      <c r="O66" s="55">
        <f t="shared" si="13"/>
        <v>275742.94</v>
      </c>
      <c r="P66"/>
      <c r="S66"/>
      <c r="Z66"/>
    </row>
    <row r="67" spans="1:12" ht="21" customHeight="1">
      <c r="A67" s="56" t="s">
        <v>80</v>
      </c>
      <c r="B67" s="57"/>
      <c r="C67" s="57"/>
      <c r="D67"/>
      <c r="E67"/>
      <c r="F67"/>
      <c r="G67"/>
      <c r="H67" s="58"/>
      <c r="I67" s="58"/>
      <c r="J67"/>
      <c r="K67"/>
      <c r="L67"/>
    </row>
    <row r="68" spans="1:14" ht="15.7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2" ht="13.5">
      <c r="B69" s="57"/>
      <c r="C69" s="57"/>
      <c r="D69"/>
      <c r="E69"/>
      <c r="F69"/>
      <c r="G69"/>
      <c r="H69" s="58"/>
      <c r="I69" s="58"/>
      <c r="J69"/>
      <c r="K69"/>
      <c r="L69"/>
    </row>
    <row r="70" spans="2:12" ht="13.5">
      <c r="B70" s="57"/>
      <c r="C70" s="57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 s="59"/>
      <c r="I71" s="59"/>
      <c r="J71" s="60"/>
      <c r="K71" s="60"/>
      <c r="L71" s="60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/>
      <c r="I77"/>
      <c r="J77"/>
      <c r="K77"/>
      <c r="L77"/>
    </row>
    <row r="78" ht="13.5">
      <c r="K78"/>
    </row>
    <row r="79" ht="13.5">
      <c r="L79"/>
    </row>
    <row r="80" ht="13.5">
      <c r="M80"/>
    </row>
    <row r="81" ht="13.5">
      <c r="N81"/>
    </row>
    <row r="108" spans="2:14" ht="13.5"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</row>
    <row r="110" spans="2:14" ht="13.5"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</row>
  </sheetData>
  <sheetProtection/>
  <mergeCells count="6">
    <mergeCell ref="A1:O1"/>
    <mergeCell ref="A2:O2"/>
    <mergeCell ref="A4:A6"/>
    <mergeCell ref="B4:N4"/>
    <mergeCell ref="O4:O6"/>
    <mergeCell ref="A68:N68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2022-05-12T22:51:29Z</dcterms:modified>
  <cp:category/>
  <cp:version/>
  <cp:contentType/>
  <cp:contentStatus/>
</cp:coreProperties>
</file>