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<sst xmlns="http://schemas.openxmlformats.org/spreadsheetml/2006/main" count="84" uniqueCount="81">
  <si>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</si>
  <si>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</si>
  <si>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</si>
  <si>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</si>
  <si>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</si>
  <si>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</si>
  <si>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</si>
  <si>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</si>
  <si>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</si>
  <si>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</si>
  <si>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</si>
  <si>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</si>
  <si>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</si>
  <si>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</si>
  <si>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</si>
  <si>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</si>
  <si>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</si>
  <si>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</si>
  <si>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</si>
  <si>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</si>
  <si>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</si>
  <si>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</si>
  <si>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</si>
  <si>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</si>
  <si>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</si>
  <si>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</si>
  <si>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</si>
  <si>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</si>
  <si>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</si>
  <si>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</si>
  <si>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</si>
  <si>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</si>
  <si>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</si>
  <si>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</si>
  <si>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</si>
  <si>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</si>
  <si>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</si>
  <si>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</si>
  <si>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</si>
  <si>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</si>
  <si>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</si>
  <si>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</si>
  <si>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</si>
  <si>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</si>
  <si>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</si>
  <si>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</si>
  <si>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</si>
  <si>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</si>
  <si>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</si>
  <si>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</si>
  <si>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</si>
  <si>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</si>
  <si>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</si>
  <si>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</si>
  <si>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</si>
  <si>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</si>
  <si>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</si>
  <si>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</si>
  <si>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</si>
  <si>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</si>
  <si>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</si>
  <si>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</si>
  <si>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</si>
  <si>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</si>
  <si>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</si>
  <si>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07/05/22 - VENCIMENTO 13/05/22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</si>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</sst>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279081</v>
      </c>
      <c r="C7" s="9">
        <f t="shared" si="0"/>
        <v>192892</v>
      </c>
      <c r="D7" s="9">
        <f t="shared" si="0"/>
        <v>210556</v>
      </c>
      <c r="E7" s="9">
        <f t="shared" si="0"/>
        <v>48915</v>
      </c>
      <c r="F7" s="9">
        <f t="shared" si="0"/>
        <v>151453</v>
      </c>
      <c r="G7" s="9">
        <f t="shared" si="0"/>
        <v>242281</v>
      </c>
      <c r="H7" s="9">
        <f t="shared" si="0"/>
        <v>30231</v>
      </c>
      <c r="I7" s="9">
        <f t="shared" si="0"/>
        <v>192361</v>
      </c>
      <c r="J7" s="9">
        <f t="shared" si="0"/>
        <v>170055</v>
      </c>
      <c r="K7" s="9">
        <f t="shared" si="0"/>
        <v>247307</v>
      </c>
      <c r="L7" s="9">
        <f t="shared" si="0"/>
        <v>193933</v>
      </c>
      <c r="M7" s="9">
        <f t="shared" si="0"/>
        <v>83216</v>
      </c>
      <c r="N7" s="9">
        <f t="shared" si="0"/>
        <v>51395</v>
      </c>
      <c r="O7" s="9">
        <f t="shared" si="0"/>
        <v>2093676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14913</v>
      </c>
      <c r="C8" s="11">
        <f t="shared" si="1"/>
        <v>15351</v>
      </c>
      <c r="D8" s="11">
        <f t="shared" si="1"/>
        <v>13085</v>
      </c>
      <c r="E8" s="11">
        <f t="shared" si="1"/>
        <v>2732</v>
      </c>
      <c r="F8" s="11">
        <f t="shared" si="1"/>
        <v>8993</v>
      </c>
      <c r="G8" s="11">
        <f t="shared" si="1"/>
        <v>12936</v>
      </c>
      <c r="H8" s="11">
        <f t="shared" si="1"/>
        <v>1930</v>
      </c>
      <c r="I8" s="11">
        <f t="shared" si="1"/>
        <v>16278</v>
      </c>
      <c r="J8" s="11">
        <f t="shared" si="1"/>
        <v>12120</v>
      </c>
      <c r="K8" s="11">
        <f t="shared" si="1"/>
        <v>10005</v>
      </c>
      <c r="L8" s="11">
        <f t="shared" si="1"/>
        <v>8128</v>
      </c>
      <c r="M8" s="11">
        <f t="shared" si="1"/>
        <v>4997</v>
      </c>
      <c r="N8" s="11">
        <f t="shared" si="1"/>
        <v>3918</v>
      </c>
      <c r="O8" s="11">
        <f t="shared" si="1"/>
        <v>125386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14913</v>
      </c>
      <c r="C9" s="11">
        <v>15351</v>
      </c>
      <c r="D9" s="11">
        <v>13085</v>
      </c>
      <c r="E9" s="11">
        <v>2732</v>
      </c>
      <c r="F9" s="11">
        <v>8993</v>
      </c>
      <c r="G9" s="11">
        <v>12936</v>
      </c>
      <c r="H9" s="11">
        <v>1930</v>
      </c>
      <c r="I9" s="11">
        <v>16266</v>
      </c>
      <c r="J9" s="11">
        <v>12120</v>
      </c>
      <c r="K9" s="11">
        <v>9997</v>
      </c>
      <c r="L9" s="11">
        <v>8126</v>
      </c>
      <c r="M9" s="11">
        <v>4994</v>
      </c>
      <c r="N9" s="11">
        <v>3909</v>
      </c>
      <c r="O9" s="11">
        <f>SUM(B9:N9)</f>
        <v>125352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12</v>
      </c>
      <c r="J10" s="13">
        <v>0</v>
      </c>
      <c r="K10" s="13">
        <v>8</v>
      </c>
      <c r="L10" s="13">
        <v>2</v>
      </c>
      <c r="M10" s="13">
        <v>3</v>
      </c>
      <c r="N10" s="13">
        <v>9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264168</v>
      </c>
      <c r="C11" s="13">
        <v>177541</v>
      </c>
      <c r="D11" s="13">
        <v>197471</v>
      </c>
      <c r="E11" s="13">
        <v>46183</v>
      </c>
      <c r="F11" s="13">
        <v>142460</v>
      </c>
      <c r="G11" s="13">
        <v>229345</v>
      </c>
      <c r="H11" s="13">
        <v>28301</v>
      </c>
      <c r="I11" s="13">
        <v>176083</v>
      </c>
      <c r="J11" s="13">
        <v>157935</v>
      </c>
      <c r="K11" s="13">
        <v>237302</v>
      </c>
      <c r="L11" s="13">
        <v>185805</v>
      </c>
      <c r="M11" s="13">
        <v>78219</v>
      </c>
      <c r="N11" s="13">
        <v>47477</v>
      </c>
      <c r="O11" s="11">
        <f>SUM(B11:N11)</f>
        <v>1968290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1.186395493227597</v>
      </c>
      <c r="C16" s="19">
        <v>1.222104271340824</v>
      </c>
      <c r="D16" s="19">
        <v>1.235261987385035</v>
      </c>
      <c r="E16" s="19">
        <v>0.876942711157694</v>
      </c>
      <c r="F16" s="19">
        <v>1.329537650136571</v>
      </c>
      <c r="G16" s="19">
        <v>1.404331015537303</v>
      </c>
      <c r="H16" s="19">
        <v>1.674162980821609</v>
      </c>
      <c r="I16" s="19">
        <v>1.168189085811416</v>
      </c>
      <c r="J16" s="19">
        <v>1.248218726233377</v>
      </c>
      <c r="K16" s="19">
        <v>1.162035944019877</v>
      </c>
      <c r="L16" s="19">
        <v>1.206829065116231</v>
      </c>
      <c r="M16" s="19">
        <v>1.182578234531022</v>
      </c>
      <c r="N16" s="19">
        <v>1.099835588151931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O18">SUM(B19:B27)</f>
        <v>954083.4099999999</v>
      </c>
      <c r="C18" s="24">
        <f t="shared" si="2"/>
        <v>685749.2000000001</v>
      </c>
      <c r="D18" s="24">
        <f t="shared" si="2"/>
        <v>653559.9800000001</v>
      </c>
      <c r="E18" s="24">
        <f t="shared" si="2"/>
        <v>189257.53999999995</v>
      </c>
      <c r="F18" s="24">
        <f t="shared" si="2"/>
        <v>584500.7300000001</v>
      </c>
      <c r="G18" s="24">
        <f t="shared" si="2"/>
        <v>833217.6600000001</v>
      </c>
      <c r="H18" s="24">
        <f t="shared" si="2"/>
        <v>163581.90999999997</v>
      </c>
      <c r="I18" s="24">
        <f t="shared" si="2"/>
        <v>663506.7700000001</v>
      </c>
      <c r="J18" s="24">
        <f t="shared" si="2"/>
        <v>610548.0900000001</v>
      </c>
      <c r="K18" s="24">
        <f t="shared" si="2"/>
        <v>797172.0400000002</v>
      </c>
      <c r="L18" s="24">
        <f t="shared" si="2"/>
        <v>743622.39</v>
      </c>
      <c r="M18" s="24">
        <f t="shared" si="2"/>
        <v>369193.07000000007</v>
      </c>
      <c r="N18" s="24">
        <f t="shared" si="2"/>
        <v>186890.86000000002</v>
      </c>
      <c r="O18" s="24">
        <f t="shared" si="2"/>
        <v>7434883.649999999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728485.13</v>
      </c>
      <c r="C19" s="30">
        <f t="shared" si="3"/>
        <v>520152.57</v>
      </c>
      <c r="D19" s="30">
        <f t="shared" si="3"/>
        <v>497943.88</v>
      </c>
      <c r="E19" s="30">
        <f t="shared" si="3"/>
        <v>197621.49</v>
      </c>
      <c r="F19" s="30">
        <f t="shared" si="3"/>
        <v>415162.96</v>
      </c>
      <c r="G19" s="30">
        <f t="shared" si="3"/>
        <v>546440.57</v>
      </c>
      <c r="H19" s="30">
        <f t="shared" si="3"/>
        <v>91545.51</v>
      </c>
      <c r="I19" s="30">
        <f t="shared" si="3"/>
        <v>515065.81</v>
      </c>
      <c r="J19" s="30">
        <f t="shared" si="3"/>
        <v>457975.12</v>
      </c>
      <c r="K19" s="30">
        <f t="shared" si="3"/>
        <v>629569.43</v>
      </c>
      <c r="L19" s="30">
        <f t="shared" si="3"/>
        <v>562114.8</v>
      </c>
      <c r="M19" s="30">
        <f t="shared" si="3"/>
        <v>278332.56</v>
      </c>
      <c r="N19" s="30">
        <f t="shared" si="3"/>
        <v>155274.57</v>
      </c>
      <c r="O19" s="30">
        <f>SUM(B19:N19)</f>
        <v>5595684.399999999</v>
      </c>
    </row>
    <row r="20" spans="1:23" ht="18.75" customHeight="1">
      <c r="A20" s="26" t="s">
        <v>35</v>
      </c>
      <c r="B20" s="30">
        <f>IF(B16&lt;&gt;0,ROUND((B16-1)*B19,2),0)</f>
        <v>135786.35</v>
      </c>
      <c r="C20" s="30">
        <f aca="true" t="shared" si="4" ref="C20:N20">IF(C16&lt;&gt;0,ROUND((C16-1)*C19,2),0)</f>
        <v>115528.11</v>
      </c>
      <c r="D20" s="30">
        <f t="shared" si="4"/>
        <v>117147.27</v>
      </c>
      <c r="E20" s="30">
        <f t="shared" si="4"/>
        <v>-24318.76</v>
      </c>
      <c r="F20" s="30">
        <f t="shared" si="4"/>
        <v>136811.83</v>
      </c>
      <c r="G20" s="30">
        <f t="shared" si="4"/>
        <v>220942.87</v>
      </c>
      <c r="H20" s="30">
        <f t="shared" si="4"/>
        <v>61716.59</v>
      </c>
      <c r="I20" s="30">
        <f t="shared" si="4"/>
        <v>86628.45</v>
      </c>
      <c r="J20" s="30">
        <f t="shared" si="4"/>
        <v>113678</v>
      </c>
      <c r="K20" s="30">
        <f t="shared" si="4"/>
        <v>102012.88</v>
      </c>
      <c r="L20" s="30">
        <f t="shared" si="4"/>
        <v>116261.68</v>
      </c>
      <c r="M20" s="30">
        <f t="shared" si="4"/>
        <v>50817.47</v>
      </c>
      <c r="N20" s="30">
        <f t="shared" si="4"/>
        <v>15501.93</v>
      </c>
      <c r="O20" s="30">
        <f aca="true" t="shared" si="5" ref="O19:O27">SUM(B20:N20)</f>
        <v>1248514.6699999997</v>
      </c>
      <c r="W20" s="62"/>
    </row>
    <row r="21" spans="1:15" ht="18.75" customHeight="1">
      <c r="A21" s="26" t="s">
        <v>36</v>
      </c>
      <c r="B21" s="30">
        <v>32429.36</v>
      </c>
      <c r="C21" s="30">
        <v>24588.91</v>
      </c>
      <c r="D21" s="30">
        <v>16041.29</v>
      </c>
      <c r="E21" s="30">
        <v>6366.9</v>
      </c>
      <c r="F21" s="30">
        <v>15442.19</v>
      </c>
      <c r="G21" s="30">
        <v>25893.8</v>
      </c>
      <c r="H21" s="30">
        <v>3231.16</v>
      </c>
      <c r="I21" s="30">
        <v>22824.12</v>
      </c>
      <c r="J21" s="30">
        <v>19873.39</v>
      </c>
      <c r="K21" s="30">
        <v>26678.27</v>
      </c>
      <c r="L21" s="30">
        <v>26621.94</v>
      </c>
      <c r="M21" s="30">
        <v>12441.76</v>
      </c>
      <c r="N21" s="30">
        <v>6735.51</v>
      </c>
      <c r="O21" s="30">
        <f t="shared" si="5"/>
        <v>239168.6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68</v>
      </c>
      <c r="B24" s="30">
        <v>1111.58</v>
      </c>
      <c r="C24" s="30">
        <v>819.18</v>
      </c>
      <c r="D24" s="30">
        <v>772.77</v>
      </c>
      <c r="E24" s="30">
        <v>222.78</v>
      </c>
      <c r="F24" s="30">
        <v>691.55</v>
      </c>
      <c r="G24" s="30">
        <v>981.63</v>
      </c>
      <c r="H24" s="30">
        <v>192.61</v>
      </c>
      <c r="I24" s="30">
        <v>772.77</v>
      </c>
      <c r="J24" s="30">
        <v>726.36</v>
      </c>
      <c r="K24" s="30">
        <v>939.86</v>
      </c>
      <c r="L24" s="30">
        <v>872.56</v>
      </c>
      <c r="M24" s="30">
        <v>424.68</v>
      </c>
      <c r="N24" s="30">
        <v>225.09</v>
      </c>
      <c r="O24" s="30">
        <f t="shared" si="5"/>
        <v>8753.419999999998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558.72</v>
      </c>
      <c r="G25" s="30">
        <v>752.76</v>
      </c>
      <c r="H25" s="30">
        <v>139.39</v>
      </c>
      <c r="I25" s="30">
        <v>588.91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6732.68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3138.9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52072.87</v>
      </c>
      <c r="C27" s="30">
        <v>20780.89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335657.14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+B30+B32+B46+B47+B50-B51</f>
        <v>-773798.2999999999</v>
      </c>
      <c r="C29" s="30">
        <f>+C30+C32+C46+C47+C50-C51</f>
        <v>-576099.57</v>
      </c>
      <c r="D29" s="30">
        <f t="shared" si="6"/>
        <v>-475871.09</v>
      </c>
      <c r="E29" s="30">
        <f t="shared" si="6"/>
        <v>-13259.599999999999</v>
      </c>
      <c r="F29" s="30">
        <f t="shared" si="6"/>
        <v>-43414.64</v>
      </c>
      <c r="G29" s="30">
        <f t="shared" si="6"/>
        <v>-62376.86</v>
      </c>
      <c r="H29" s="30">
        <f t="shared" si="6"/>
        <v>-118344.54000000001</v>
      </c>
      <c r="I29" s="30">
        <f t="shared" si="6"/>
        <v>-75867.48999999999</v>
      </c>
      <c r="J29" s="30">
        <f t="shared" si="6"/>
        <v>-57367</v>
      </c>
      <c r="K29" s="30">
        <f t="shared" si="6"/>
        <v>-661212.99</v>
      </c>
      <c r="L29" s="30">
        <f t="shared" si="6"/>
        <v>-616606.37</v>
      </c>
      <c r="M29" s="30">
        <f t="shared" si="6"/>
        <v>-24335.059999999998</v>
      </c>
      <c r="N29" s="30">
        <f t="shared" si="6"/>
        <v>-18451.28</v>
      </c>
      <c r="O29" s="30">
        <f t="shared" si="6"/>
        <v>-3517004.79</v>
      </c>
    </row>
    <row r="30" spans="1:15" ht="18.75" customHeight="1">
      <c r="A30" s="26" t="s">
        <v>39</v>
      </c>
      <c r="B30" s="31">
        <f>+B31</f>
        <v>-65617.2</v>
      </c>
      <c r="C30" s="31">
        <f>+C31</f>
        <v>-67544.4</v>
      </c>
      <c r="D30" s="31">
        <f aca="true" t="shared" si="7" ref="D30:O30">+D31</f>
        <v>-57574</v>
      </c>
      <c r="E30" s="31">
        <f t="shared" si="7"/>
        <v>-12020.8</v>
      </c>
      <c r="F30" s="31">
        <f t="shared" si="7"/>
        <v>-39569.2</v>
      </c>
      <c r="G30" s="31">
        <f t="shared" si="7"/>
        <v>-56918.4</v>
      </c>
      <c r="H30" s="31">
        <f t="shared" si="7"/>
        <v>-8492</v>
      </c>
      <c r="I30" s="31">
        <f t="shared" si="7"/>
        <v>-71570.4</v>
      </c>
      <c r="J30" s="31">
        <f t="shared" si="7"/>
        <v>-53328</v>
      </c>
      <c r="K30" s="31">
        <f t="shared" si="7"/>
        <v>-43986.8</v>
      </c>
      <c r="L30" s="31">
        <f t="shared" si="7"/>
        <v>-35754.4</v>
      </c>
      <c r="M30" s="31">
        <f t="shared" si="7"/>
        <v>-21973.6</v>
      </c>
      <c r="N30" s="31">
        <f t="shared" si="7"/>
        <v>-17199.6</v>
      </c>
      <c r="O30" s="31">
        <f t="shared" si="7"/>
        <v>-551548.8</v>
      </c>
    </row>
    <row r="31" spans="1:26" ht="18.75" customHeight="1">
      <c r="A31" s="27" t="s">
        <v>40</v>
      </c>
      <c r="B31" s="16">
        <f>ROUND((-B9)*$G$3,2)</f>
        <v>-65617.2</v>
      </c>
      <c r="C31" s="16">
        <f aca="true" t="shared" si="8" ref="C31:N31">ROUND((-C9)*$G$3,2)</f>
        <v>-67544.4</v>
      </c>
      <c r="D31" s="16">
        <f t="shared" si="8"/>
        <v>-57574</v>
      </c>
      <c r="E31" s="16">
        <f t="shared" si="8"/>
        <v>-12020.8</v>
      </c>
      <c r="F31" s="16">
        <f t="shared" si="8"/>
        <v>-39569.2</v>
      </c>
      <c r="G31" s="16">
        <f t="shared" si="8"/>
        <v>-56918.4</v>
      </c>
      <c r="H31" s="16">
        <f t="shared" si="8"/>
        <v>-8492</v>
      </c>
      <c r="I31" s="16">
        <f t="shared" si="8"/>
        <v>-71570.4</v>
      </c>
      <c r="J31" s="16">
        <f t="shared" si="8"/>
        <v>-53328</v>
      </c>
      <c r="K31" s="16">
        <f t="shared" si="8"/>
        <v>-43986.8</v>
      </c>
      <c r="L31" s="16">
        <f t="shared" si="8"/>
        <v>-35754.4</v>
      </c>
      <c r="M31" s="16">
        <f t="shared" si="8"/>
        <v>-21973.6</v>
      </c>
      <c r="N31" s="16">
        <f t="shared" si="8"/>
        <v>-17199.6</v>
      </c>
      <c r="O31" s="32">
        <f aca="true" t="shared" si="9" ref="O31:O51">SUM(B31:N31)</f>
        <v>-551548.8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-708181.1</v>
      </c>
      <c r="C32" s="31">
        <f aca="true" t="shared" si="10" ref="C32:O32">SUM(C33:C43)</f>
        <v>-508555.17</v>
      </c>
      <c r="D32" s="31">
        <f t="shared" si="10"/>
        <v>-418297.09</v>
      </c>
      <c r="E32" s="31">
        <f t="shared" si="10"/>
        <v>-1238.8</v>
      </c>
      <c r="F32" s="31">
        <f t="shared" si="10"/>
        <v>-3845.44</v>
      </c>
      <c r="G32" s="31">
        <f t="shared" si="10"/>
        <v>-5458.46</v>
      </c>
      <c r="H32" s="31">
        <f t="shared" si="10"/>
        <v>-109071.05</v>
      </c>
      <c r="I32" s="31">
        <f t="shared" si="10"/>
        <v>-4297.09</v>
      </c>
      <c r="J32" s="31">
        <f t="shared" si="10"/>
        <v>-4039</v>
      </c>
      <c r="K32" s="31">
        <f t="shared" si="10"/>
        <v>-617226.19</v>
      </c>
      <c r="L32" s="31">
        <f t="shared" si="10"/>
        <v>-580851.97</v>
      </c>
      <c r="M32" s="31">
        <f t="shared" si="10"/>
        <v>-2361.46</v>
      </c>
      <c r="N32" s="31">
        <f t="shared" si="10"/>
        <v>-1251.68</v>
      </c>
      <c r="O32" s="31">
        <f t="shared" si="10"/>
        <v>-2964674.5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-702000</v>
      </c>
      <c r="C39" s="33">
        <v>-504000</v>
      </c>
      <c r="D39" s="33">
        <v>-414000</v>
      </c>
      <c r="E39" s="33">
        <v>0</v>
      </c>
      <c r="F39" s="33">
        <v>0</v>
      </c>
      <c r="G39" s="33">
        <v>0</v>
      </c>
      <c r="H39" s="33">
        <v>-108000</v>
      </c>
      <c r="I39" s="33">
        <v>0</v>
      </c>
      <c r="J39" s="33">
        <v>0</v>
      </c>
      <c r="K39" s="33">
        <v>-612000</v>
      </c>
      <c r="L39" s="33">
        <v>-576000</v>
      </c>
      <c r="M39" s="33">
        <v>0</v>
      </c>
      <c r="N39" s="33">
        <v>0</v>
      </c>
      <c r="O39" s="33">
        <f t="shared" si="9"/>
        <v>-2916000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-6181.1</v>
      </c>
      <c r="C41" s="33">
        <v>-4555.17</v>
      </c>
      <c r="D41" s="33">
        <v>-4297.09</v>
      </c>
      <c r="E41" s="33">
        <v>-1238.8</v>
      </c>
      <c r="F41" s="33">
        <v>-3845.44</v>
      </c>
      <c r="G41" s="33">
        <v>-5458.46</v>
      </c>
      <c r="H41" s="33">
        <v>-1071.05</v>
      </c>
      <c r="I41" s="33">
        <v>-4297.09</v>
      </c>
      <c r="J41" s="33">
        <v>-4039</v>
      </c>
      <c r="K41" s="33">
        <v>-5226.19</v>
      </c>
      <c r="L41" s="33">
        <v>-4851.97</v>
      </c>
      <c r="M41" s="33">
        <v>-2361.46</v>
      </c>
      <c r="N41" s="33">
        <v>-1251.68</v>
      </c>
      <c r="O41" s="33">
        <f t="shared" si="9"/>
        <v>-48674.5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-781.49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-781.49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48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49</v>
      </c>
      <c r="B49" s="36">
        <f aca="true" t="shared" si="11" ref="B49:N49">+B18+B29</f>
        <v>180285.11</v>
      </c>
      <c r="C49" s="36">
        <f t="shared" si="11"/>
        <v>109649.63000000012</v>
      </c>
      <c r="D49" s="36">
        <f t="shared" si="11"/>
        <v>177688.89000000007</v>
      </c>
      <c r="E49" s="36">
        <f t="shared" si="11"/>
        <v>175997.93999999994</v>
      </c>
      <c r="F49" s="36">
        <f t="shared" si="11"/>
        <v>541086.0900000001</v>
      </c>
      <c r="G49" s="36">
        <f t="shared" si="11"/>
        <v>770840.8000000002</v>
      </c>
      <c r="H49" s="36">
        <f t="shared" si="11"/>
        <v>45237.369999999966</v>
      </c>
      <c r="I49" s="36">
        <f t="shared" si="11"/>
        <v>587639.2800000001</v>
      </c>
      <c r="J49" s="36">
        <f t="shared" si="11"/>
        <v>553181.0900000001</v>
      </c>
      <c r="K49" s="36">
        <f t="shared" si="11"/>
        <v>135959.05000000016</v>
      </c>
      <c r="L49" s="36">
        <f t="shared" si="11"/>
        <v>127016.02000000002</v>
      </c>
      <c r="M49" s="36">
        <f t="shared" si="11"/>
        <v>344858.01000000007</v>
      </c>
      <c r="N49" s="36">
        <f t="shared" si="11"/>
        <v>168439.58000000002</v>
      </c>
      <c r="O49" s="36">
        <f>SUM(B49:N49)</f>
        <v>3917878.860000001</v>
      </c>
      <c r="P49"/>
      <c r="Q49" s="43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50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52</v>
      </c>
      <c r="B55" s="51">
        <f aca="true" t="shared" si="12" ref="B55:O55">SUM(B56:B66)</f>
        <v>180285.11</v>
      </c>
      <c r="C55" s="51">
        <f t="shared" si="12"/>
        <v>109649.63</v>
      </c>
      <c r="D55" s="51">
        <f t="shared" si="12"/>
        <v>177688.9</v>
      </c>
      <c r="E55" s="51">
        <f t="shared" si="12"/>
        <v>175997.94</v>
      </c>
      <c r="F55" s="51">
        <f t="shared" si="12"/>
        <v>541086.09</v>
      </c>
      <c r="G55" s="51">
        <f t="shared" si="12"/>
        <v>770840.8</v>
      </c>
      <c r="H55" s="51">
        <f t="shared" si="12"/>
        <v>45237.38</v>
      </c>
      <c r="I55" s="51">
        <f t="shared" si="12"/>
        <v>587639.29</v>
      </c>
      <c r="J55" s="51">
        <f t="shared" si="12"/>
        <v>553181.09</v>
      </c>
      <c r="K55" s="51">
        <f t="shared" si="12"/>
        <v>135959.05</v>
      </c>
      <c r="L55" s="51">
        <f t="shared" si="12"/>
        <v>127016.02</v>
      </c>
      <c r="M55" s="51">
        <f t="shared" si="12"/>
        <v>344858</v>
      </c>
      <c r="N55" s="51">
        <f t="shared" si="12"/>
        <v>168439.58</v>
      </c>
      <c r="O55" s="36">
        <f t="shared" si="12"/>
        <v>3917878.8799999994</v>
      </c>
      <c r="Q55"/>
    </row>
    <row r="56" spans="1:18" ht="18.75" customHeight="1">
      <c r="A56" s="26" t="s">
        <v>53</v>
      </c>
      <c r="B56" s="51">
        <v>155694</v>
      </c>
      <c r="C56" s="51">
        <v>83388.92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239082.91999999998</v>
      </c>
      <c r="P56"/>
      <c r="Q56"/>
      <c r="R56" s="43"/>
    </row>
    <row r="57" spans="1:16" ht="18.75" customHeight="1">
      <c r="A57" s="26" t="s">
        <v>54</v>
      </c>
      <c r="B57" s="51">
        <v>24591.11</v>
      </c>
      <c r="C57" s="51">
        <v>26260.71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50851.82</v>
      </c>
      <c r="P57"/>
    </row>
    <row r="58" spans="1:17" ht="18.75" customHeight="1">
      <c r="A58" s="26" t="s">
        <v>55</v>
      </c>
      <c r="B58" s="52">
        <v>0</v>
      </c>
      <c r="C58" s="52">
        <v>0</v>
      </c>
      <c r="D58" s="31">
        <v>177688.9</v>
      </c>
      <c r="E58" s="52">
        <v>0</v>
      </c>
      <c r="F58" s="52">
        <v>0</v>
      </c>
      <c r="G58" s="52">
        <v>0</v>
      </c>
      <c r="H58" s="51">
        <v>45237.38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222926.28</v>
      </c>
      <c r="Q58"/>
    </row>
    <row r="59" spans="1:18" ht="18.75" customHeight="1">
      <c r="A59" s="26" t="s">
        <v>56</v>
      </c>
      <c r="B59" s="52">
        <v>0</v>
      </c>
      <c r="C59" s="52">
        <v>0</v>
      </c>
      <c r="D59" s="52">
        <v>0</v>
      </c>
      <c r="E59" s="31">
        <v>175997.94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175997.94</v>
      </c>
      <c r="R59"/>
    </row>
    <row r="60" spans="1:19" ht="18.75" customHeight="1">
      <c r="A60" s="26" t="s">
        <v>57</v>
      </c>
      <c r="B60" s="52">
        <v>0</v>
      </c>
      <c r="C60" s="52">
        <v>0</v>
      </c>
      <c r="D60" s="52">
        <v>0</v>
      </c>
      <c r="E60" s="52">
        <v>0</v>
      </c>
      <c r="F60" s="31">
        <v>541086.09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541086.09</v>
      </c>
      <c r="S60"/>
    </row>
    <row r="61" spans="1:20" ht="18.75" customHeight="1">
      <c r="A61" s="26" t="s">
        <v>58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770840.8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770840.8</v>
      </c>
      <c r="T61"/>
    </row>
    <row r="62" spans="1:21" ht="18.75" customHeight="1">
      <c r="A62" s="26" t="s">
        <v>59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587639.29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587639.29</v>
      </c>
      <c r="U62"/>
    </row>
    <row r="63" spans="1:22" ht="18.75" customHeight="1">
      <c r="A63" s="26" t="s">
        <v>60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553181.09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553181.09</v>
      </c>
      <c r="V63"/>
    </row>
    <row r="64" spans="1:23" ht="18.75" customHeight="1">
      <c r="A64" s="26" t="s">
        <v>61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135959.05</v>
      </c>
      <c r="L64" s="31">
        <v>127016.02</v>
      </c>
      <c r="M64" s="52">
        <v>0</v>
      </c>
      <c r="N64" s="52">
        <v>0</v>
      </c>
      <c r="O64" s="36">
        <f t="shared" si="13"/>
        <v>262975.07</v>
      </c>
      <c r="P64"/>
      <c r="W64"/>
    </row>
    <row r="65" spans="1:25" ht="18.75" customHeight="1">
      <c r="A65" s="26" t="s">
        <v>62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344858</v>
      </c>
      <c r="N65" s="52">
        <v>0</v>
      </c>
      <c r="O65" s="36">
        <f t="shared" si="13"/>
        <v>344858</v>
      </c>
      <c r="R65"/>
      <c r="Y65"/>
    </row>
    <row r="66" spans="1:26" ht="18.75" customHeight="1">
      <c r="A66" s="38" t="s">
        <v>63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168439.58</v>
      </c>
      <c r="O66" s="55">
        <f t="shared" si="13"/>
        <v>168439.58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2022-05-12T22:49:39Z</dcterms:modified>
  <cp:category/>
  <cp:version/>
  <cp:contentType/>
  <cp:contentStatus/>
</cp:coreProperties>
</file>